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akommsrv\KOINOS\002-CLLD ΑΛΙΕΙΑΣ\00000 ΠΡΟΣΚΛΗΣΗ ΙΔΙΩΤΙΚΑ ΑΛΙΕΙΑΣ ΤΕΛΙΚ0 29.04.2021\0001 ΔΟΜΗΣΗ ΠΡΟΣΚΛΗΣΗΣ 20.07.2021\ΣΥΝΗΜΜΕΝΑ ΠΑΡΑΡΤΗΜΑΤΑ\"/>
    </mc:Choice>
  </mc:AlternateContent>
  <xr:revisionPtr revIDLastSave="0" documentId="13_ncr:1_{7EB88662-D24E-4974-9E60-17AC062ECA0F}" xr6:coauthVersionLast="47" xr6:coauthVersionMax="47" xr10:uidLastSave="{00000000-0000-0000-0000-000000000000}"/>
  <bookViews>
    <workbookView xWindow="-120" yWindow="-120" windowWidth="29040" windowHeight="15840" firstSheet="1" activeTab="3" xr2:uid="{00000000-000D-0000-FFFF-FFFF00000000}"/>
  </bookViews>
  <sheets>
    <sheet name="ΕΞΩΦΥΛΛΟ" sheetId="9" r:id="rId1"/>
    <sheet name="Αναλυτικός Προϋπολογισμός" sheetId="3" r:id="rId2"/>
    <sheet name="Συνολικός προϋπολογισμός έργου" sheetId="11" r:id="rId3"/>
    <sheet name="ΔΙΑΚΡΙΤΑ- ΠΣΚΕ" sheetId="12" r:id="rId4"/>
    <sheet name="Πίνακας αναδρομικών δαπανών " sheetId="7" r:id="rId5"/>
    <sheet name="ΛΙΣΤΕΣ" sheetId="4" state="hidden" r:id="rId6"/>
  </sheets>
  <externalReferences>
    <externalReference r:id="rId7"/>
  </externalReferences>
  <definedNames>
    <definedName name="Α.1">[1]ΛΙΣΤΕΣ!$A$35:$A$54</definedName>
    <definedName name="Α.2">[1]ΛΙΣΤΕΣ!$A$57:$A$61</definedName>
    <definedName name="Α.3">[1]ΛΙΣΤΕΣ!$A$65:$A$69</definedName>
    <definedName name="Α.4">[1]ΛΙΣΤΕΣ!$A$73:$A$82</definedName>
    <definedName name="Α.5">[1]ΛΙΣΤΕΣ!$A$86:$A$90</definedName>
    <definedName name="ΑΕΙΦΟΡΟΣ" localSheetId="3">[1]ΛΙΣΤΕΣ!$A$136:$A$142</definedName>
    <definedName name="ΑΕΙΦΟΡΟΣ">ΛΙΣΤΕΣ!$B$18:$B$24</definedName>
    <definedName name="Β.1">[1]ΛΙΣΤΕΣ!$A$94:$A$97</definedName>
    <definedName name="Β.2">[1]ΛΙΣΤΕΣ!$A$100:$A$107</definedName>
    <definedName name="Β.3">[1]ΛΙΣΤΕΣ!$A$110:$A$112</definedName>
    <definedName name="Β.4">[1]ΛΙΣΤΕΣ!$A$115:$A$116</definedName>
    <definedName name="Β.7">[1]ΛΙΣΤΕΣ!$A$127:$A$131</definedName>
    <definedName name="ΚΑΤΗΓΔΑΠΑΝ4.2.2">ΛΙΣΤΕΣ!$B$2:$B$11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2" l="1"/>
  <c r="C21" i="12"/>
  <c r="C16" i="12"/>
  <c r="C12" i="12"/>
  <c r="C10" i="12"/>
  <c r="C9" i="12"/>
  <c r="F16" i="11"/>
  <c r="O302" i="3"/>
  <c r="O277" i="3"/>
  <c r="N277" i="3"/>
  <c r="O274" i="3"/>
  <c r="N274" i="3"/>
  <c r="O269" i="3"/>
  <c r="N269" i="3"/>
  <c r="O265" i="3"/>
  <c r="N265" i="3"/>
  <c r="O257" i="3"/>
  <c r="N257" i="3"/>
  <c r="O244" i="3"/>
  <c r="N244" i="3"/>
  <c r="O234" i="3"/>
  <c r="N234" i="3"/>
  <c r="O224" i="3"/>
  <c r="N224" i="3"/>
  <c r="O218" i="3"/>
  <c r="N218" i="3"/>
  <c r="O209" i="3"/>
  <c r="N209" i="3"/>
  <c r="O202" i="3"/>
  <c r="N202" i="3"/>
  <c r="O194" i="3"/>
  <c r="N194" i="3"/>
  <c r="O184" i="3"/>
  <c r="N184" i="3"/>
  <c r="O177" i="3"/>
  <c r="N177" i="3"/>
  <c r="O169" i="3"/>
  <c r="N169" i="3"/>
  <c r="O163" i="3"/>
  <c r="N163" i="3"/>
  <c r="O139" i="3"/>
  <c r="N139" i="3"/>
  <c r="O116" i="3"/>
  <c r="N116" i="3"/>
  <c r="O105" i="3"/>
  <c r="N105" i="3"/>
  <c r="O98" i="3"/>
  <c r="N98" i="3"/>
  <c r="S7" i="7"/>
  <c r="S8" i="7"/>
  <c r="S9" i="7"/>
  <c r="O69" i="3"/>
  <c r="N69" i="3"/>
  <c r="O56" i="3"/>
  <c r="N56" i="3"/>
  <c r="O48" i="3"/>
  <c r="N48" i="3"/>
  <c r="N291" i="3"/>
  <c r="O291" i="3"/>
  <c r="N302" i="3"/>
  <c r="N313" i="3"/>
  <c r="O313" i="3"/>
  <c r="N324" i="3"/>
  <c r="O324" i="3"/>
  <c r="N335" i="3"/>
  <c r="O335" i="3"/>
  <c r="N347" i="3"/>
  <c r="O347" i="3"/>
  <c r="N370" i="3"/>
  <c r="O370" i="3"/>
  <c r="N29" i="3"/>
  <c r="O29" i="3"/>
  <c r="N18" i="3"/>
  <c r="O18" i="3"/>
  <c r="O35" i="3" s="1"/>
  <c r="N10" i="3"/>
  <c r="N35" i="3" s="1"/>
  <c r="O10" i="3"/>
  <c r="C22" i="12" l="1"/>
  <c r="T28" i="7"/>
  <c r="U28" i="7" s="1"/>
  <c r="T27" i="7"/>
  <c r="U27" i="7" s="1"/>
  <c r="T26" i="7"/>
  <c r="U26" i="7" s="1"/>
  <c r="T25" i="7"/>
  <c r="U25" i="7" s="1"/>
  <c r="T24" i="7"/>
  <c r="U24" i="7" s="1"/>
  <c r="T23" i="7"/>
  <c r="U23" i="7" s="1"/>
  <c r="T22" i="7"/>
  <c r="U22" i="7" s="1"/>
  <c r="T21" i="7"/>
  <c r="U21" i="7" s="1"/>
  <c r="T20" i="7"/>
  <c r="U20" i="7" s="1"/>
  <c r="T19" i="7"/>
  <c r="U19" i="7" s="1"/>
  <c r="T18" i="7"/>
  <c r="U18" i="7" s="1"/>
  <c r="T17" i="7"/>
  <c r="U17" i="7" s="1"/>
  <c r="T16" i="7"/>
  <c r="U16" i="7" s="1"/>
  <c r="T15" i="7"/>
  <c r="U15" i="7" s="1"/>
  <c r="T14" i="7"/>
  <c r="U14" i="7" s="1"/>
  <c r="T13" i="7"/>
  <c r="U13" i="7" s="1"/>
  <c r="L14" i="7"/>
  <c r="M14" i="7" s="1"/>
  <c r="L15" i="7"/>
  <c r="M15" i="7" s="1"/>
  <c r="L16" i="7"/>
  <c r="M16" i="7" s="1"/>
  <c r="L17" i="7"/>
  <c r="M17" i="7" s="1"/>
  <c r="L18" i="7"/>
  <c r="M18" i="7" s="1"/>
  <c r="L19" i="7"/>
  <c r="M19" i="7" s="1"/>
  <c r="L20" i="7"/>
  <c r="M20" i="7" s="1"/>
  <c r="L21" i="7"/>
  <c r="M21" i="7" s="1"/>
  <c r="L22" i="7"/>
  <c r="M22" i="7" s="1"/>
  <c r="L23" i="7"/>
  <c r="M23" i="7" s="1"/>
  <c r="L28" i="7"/>
  <c r="M28" i="7" s="1"/>
  <c r="L27" i="7"/>
  <c r="M27" i="7" s="1"/>
  <c r="L26" i="7"/>
  <c r="M26" i="7" s="1"/>
  <c r="L25" i="7"/>
  <c r="M25" i="7" s="1"/>
  <c r="L24" i="7"/>
  <c r="M24" i="7" s="1"/>
  <c r="L13" i="7"/>
  <c r="M13" i="7" s="1"/>
  <c r="L11" i="7"/>
  <c r="M11" i="7" s="1"/>
  <c r="M370" i="3"/>
  <c r="H370" i="3"/>
  <c r="I369" i="3"/>
  <c r="J369" i="3" s="1"/>
  <c r="I368" i="3"/>
  <c r="J368" i="3" s="1"/>
  <c r="I367" i="3"/>
  <c r="J367" i="3" s="1"/>
  <c r="I366" i="3"/>
  <c r="J366" i="3" s="1"/>
  <c r="I365" i="3"/>
  <c r="H359" i="3"/>
  <c r="C14" i="11" s="1"/>
  <c r="I358" i="3"/>
  <c r="J358" i="3" s="1"/>
  <c r="I357" i="3"/>
  <c r="J357" i="3" s="1"/>
  <c r="I356" i="3"/>
  <c r="J356" i="3" s="1"/>
  <c r="I355" i="3"/>
  <c r="J355" i="3" s="1"/>
  <c r="I354" i="3"/>
  <c r="I346" i="3"/>
  <c r="J346" i="3" s="1"/>
  <c r="I345" i="3"/>
  <c r="J345" i="3" s="1"/>
  <c r="I344" i="3"/>
  <c r="J344" i="3" s="1"/>
  <c r="I343" i="3"/>
  <c r="J343" i="3" s="1"/>
  <c r="I342" i="3"/>
  <c r="J342" i="3" s="1"/>
  <c r="I332" i="3"/>
  <c r="J332" i="3" s="1"/>
  <c r="M291" i="3"/>
  <c r="M302" i="3"/>
  <c r="M313" i="3"/>
  <c r="M324" i="3"/>
  <c r="F11" i="11" s="1"/>
  <c r="G11" i="11" s="1"/>
  <c r="H11" i="11" s="1"/>
  <c r="M335" i="3"/>
  <c r="M347" i="3"/>
  <c r="M277" i="3"/>
  <c r="M274" i="3"/>
  <c r="M269" i="3"/>
  <c r="M265" i="3"/>
  <c r="M257" i="3"/>
  <c r="M244" i="3"/>
  <c r="M234" i="3"/>
  <c r="M224" i="3"/>
  <c r="M218" i="3"/>
  <c r="M209" i="3"/>
  <c r="M202" i="3"/>
  <c r="M194" i="3"/>
  <c r="M188" i="3"/>
  <c r="M184" i="3"/>
  <c r="M177" i="3"/>
  <c r="M169" i="3"/>
  <c r="M163" i="3"/>
  <c r="M139" i="3"/>
  <c r="M116" i="3"/>
  <c r="M105" i="3"/>
  <c r="M98" i="3"/>
  <c r="M69" i="3"/>
  <c r="M56" i="3"/>
  <c r="M48" i="3"/>
  <c r="M29" i="3"/>
  <c r="M18" i="3"/>
  <c r="M10" i="3"/>
  <c r="R10" i="7"/>
  <c r="L9" i="7"/>
  <c r="M9" i="7" s="1"/>
  <c r="L8" i="7"/>
  <c r="L7" i="7"/>
  <c r="M7" i="7" s="1"/>
  <c r="T7" i="7"/>
  <c r="U7" i="7" s="1"/>
  <c r="R11" i="7"/>
  <c r="R12" i="7" s="1"/>
  <c r="T8" i="7"/>
  <c r="T9" i="7"/>
  <c r="Q29" i="7"/>
  <c r="J29" i="7"/>
  <c r="H17" i="3"/>
  <c r="I17" i="3" s="1"/>
  <c r="H16" i="3"/>
  <c r="H15" i="3"/>
  <c r="I15" i="3" s="1"/>
  <c r="H14" i="3"/>
  <c r="I14" i="3" s="1"/>
  <c r="H13" i="3"/>
  <c r="I13" i="3" s="1"/>
  <c r="J13" i="3" s="1"/>
  <c r="H12" i="3"/>
  <c r="I12" i="3" s="1"/>
  <c r="H11" i="3"/>
  <c r="H31" i="3"/>
  <c r="H30" i="3"/>
  <c r="I30" i="3" s="1"/>
  <c r="H9" i="3"/>
  <c r="I9" i="3" s="1"/>
  <c r="H8" i="3"/>
  <c r="I8" i="3" s="1"/>
  <c r="M35" i="3" l="1"/>
  <c r="C15" i="11"/>
  <c r="F9" i="11"/>
  <c r="G9" i="11" s="1"/>
  <c r="H9" i="11" s="1"/>
  <c r="F13" i="11"/>
  <c r="G13" i="11" s="1"/>
  <c r="H13" i="11" s="1"/>
  <c r="F15" i="11"/>
  <c r="G15" i="11" s="1"/>
  <c r="H15" i="11" s="1"/>
  <c r="D14" i="11"/>
  <c r="E14" i="11" s="1"/>
  <c r="F8" i="11"/>
  <c r="G8" i="11" s="1"/>
  <c r="H8" i="11" s="1"/>
  <c r="F10" i="11"/>
  <c r="G10" i="11" s="1"/>
  <c r="H10" i="11" s="1"/>
  <c r="F12" i="11"/>
  <c r="G12" i="11" s="1"/>
  <c r="H12" i="11" s="1"/>
  <c r="M354" i="3"/>
  <c r="M359" i="3" s="1"/>
  <c r="R29" i="7"/>
  <c r="M72" i="3"/>
  <c r="M82" i="3" s="1"/>
  <c r="M278" i="3" s="1"/>
  <c r="T11" i="7"/>
  <c r="I359" i="3"/>
  <c r="I370" i="3"/>
  <c r="J365" i="3"/>
  <c r="J370" i="3" s="1"/>
  <c r="J354" i="3"/>
  <c r="J359" i="3" s="1"/>
  <c r="I10" i="3"/>
  <c r="T10" i="7"/>
  <c r="N72" i="3" s="1"/>
  <c r="N82" i="3" s="1"/>
  <c r="N278" i="3" s="1"/>
  <c r="L29" i="7"/>
  <c r="M8" i="7"/>
  <c r="M29" i="7" s="1"/>
  <c r="U8" i="7"/>
  <c r="U9" i="7"/>
  <c r="H18" i="3"/>
  <c r="J17" i="3"/>
  <c r="J12" i="3"/>
  <c r="J14" i="3"/>
  <c r="I16" i="3"/>
  <c r="J16" i="3" s="1"/>
  <c r="J15" i="3"/>
  <c r="I11" i="3"/>
  <c r="H34" i="3"/>
  <c r="I31" i="3"/>
  <c r="J31" i="3" s="1"/>
  <c r="J30" i="3"/>
  <c r="H10" i="3"/>
  <c r="J9" i="3"/>
  <c r="J8" i="3"/>
  <c r="H347" i="3"/>
  <c r="H335" i="3"/>
  <c r="I334" i="3"/>
  <c r="J334" i="3" s="1"/>
  <c r="I333" i="3"/>
  <c r="J333" i="3" s="1"/>
  <c r="I331" i="3"/>
  <c r="J331" i="3" s="1"/>
  <c r="H323" i="3"/>
  <c r="I323" i="3" s="1"/>
  <c r="J323" i="3" s="1"/>
  <c r="H322" i="3"/>
  <c r="I322" i="3" s="1"/>
  <c r="J322" i="3" s="1"/>
  <c r="H321" i="3"/>
  <c r="I321" i="3" s="1"/>
  <c r="H320" i="3"/>
  <c r="H319" i="3"/>
  <c r="I319" i="3" s="1"/>
  <c r="J319" i="3" s="1"/>
  <c r="H312" i="3"/>
  <c r="I312" i="3" s="1"/>
  <c r="J312" i="3" s="1"/>
  <c r="H311" i="3"/>
  <c r="I311" i="3" s="1"/>
  <c r="H310" i="3"/>
  <c r="H309" i="3"/>
  <c r="I309" i="3" s="1"/>
  <c r="J309" i="3" s="1"/>
  <c r="H308" i="3"/>
  <c r="H301" i="3"/>
  <c r="I301" i="3" s="1"/>
  <c r="J301" i="3" s="1"/>
  <c r="H300" i="3"/>
  <c r="I300" i="3" s="1"/>
  <c r="J300" i="3" s="1"/>
  <c r="H299" i="3"/>
  <c r="H298" i="3"/>
  <c r="H297" i="3"/>
  <c r="I297" i="3" s="1"/>
  <c r="J297" i="3" s="1"/>
  <c r="H290" i="3"/>
  <c r="H289" i="3"/>
  <c r="I289" i="3" s="1"/>
  <c r="J289" i="3" s="1"/>
  <c r="H288" i="3"/>
  <c r="I288" i="3" s="1"/>
  <c r="J288" i="3" s="1"/>
  <c r="H287" i="3"/>
  <c r="H286" i="3"/>
  <c r="H276" i="3"/>
  <c r="H275" i="3"/>
  <c r="I275" i="3" s="1"/>
  <c r="J275" i="3" s="1"/>
  <c r="H273" i="3"/>
  <c r="I273" i="3" s="1"/>
  <c r="H272" i="3"/>
  <c r="I272" i="3" s="1"/>
  <c r="J272" i="3" s="1"/>
  <c r="H271" i="3"/>
  <c r="H270" i="3"/>
  <c r="H268" i="3"/>
  <c r="H267" i="3"/>
  <c r="H266" i="3"/>
  <c r="H264" i="3"/>
  <c r="I264" i="3" s="1"/>
  <c r="H263" i="3"/>
  <c r="I263" i="3" s="1"/>
  <c r="H262" i="3"/>
  <c r="I262" i="3" s="1"/>
  <c r="H261" i="3"/>
  <c r="I261" i="3" s="1"/>
  <c r="J261" i="3" s="1"/>
  <c r="H260" i="3"/>
  <c r="I260" i="3" s="1"/>
  <c r="H259" i="3"/>
  <c r="I259" i="3" s="1"/>
  <c r="H258" i="3"/>
  <c r="H256" i="3"/>
  <c r="H255" i="3"/>
  <c r="I255" i="3" s="1"/>
  <c r="J255" i="3" s="1"/>
  <c r="H254" i="3"/>
  <c r="I254" i="3" s="1"/>
  <c r="J254" i="3" s="1"/>
  <c r="H253" i="3"/>
  <c r="H252" i="3"/>
  <c r="H251" i="3"/>
  <c r="I251" i="3" s="1"/>
  <c r="J251" i="3" s="1"/>
  <c r="H250" i="3"/>
  <c r="I250" i="3" s="1"/>
  <c r="J250" i="3" s="1"/>
  <c r="H249" i="3"/>
  <c r="H248" i="3"/>
  <c r="H247" i="3"/>
  <c r="I247" i="3" s="1"/>
  <c r="J247" i="3" s="1"/>
  <c r="H246" i="3"/>
  <c r="I246" i="3" s="1"/>
  <c r="J246" i="3" s="1"/>
  <c r="H245" i="3"/>
  <c r="H243" i="3"/>
  <c r="I243" i="3" s="1"/>
  <c r="J243" i="3" s="1"/>
  <c r="H242" i="3"/>
  <c r="I242" i="3" s="1"/>
  <c r="H241" i="3"/>
  <c r="H240" i="3"/>
  <c r="I240" i="3" s="1"/>
  <c r="J240" i="3" s="1"/>
  <c r="H239" i="3"/>
  <c r="I239" i="3" s="1"/>
  <c r="J239" i="3" s="1"/>
  <c r="H238" i="3"/>
  <c r="H237" i="3"/>
  <c r="H236" i="3"/>
  <c r="I236" i="3" s="1"/>
  <c r="J236" i="3" s="1"/>
  <c r="H235" i="3"/>
  <c r="I235" i="3" s="1"/>
  <c r="J235" i="3" s="1"/>
  <c r="H233" i="3"/>
  <c r="I233" i="3" s="1"/>
  <c r="J233" i="3" s="1"/>
  <c r="H232" i="3"/>
  <c r="H231" i="3"/>
  <c r="H230" i="3"/>
  <c r="I230" i="3" s="1"/>
  <c r="J230" i="3" s="1"/>
  <c r="H229" i="3"/>
  <c r="I229" i="3" s="1"/>
  <c r="J229" i="3" s="1"/>
  <c r="H228" i="3"/>
  <c r="H227" i="3"/>
  <c r="H226" i="3"/>
  <c r="I226" i="3" s="1"/>
  <c r="J226" i="3" s="1"/>
  <c r="H225" i="3"/>
  <c r="H223" i="3"/>
  <c r="H222" i="3"/>
  <c r="I222" i="3" s="1"/>
  <c r="J222" i="3" s="1"/>
  <c r="H221" i="3"/>
  <c r="I221" i="3" s="1"/>
  <c r="J221" i="3" s="1"/>
  <c r="H220" i="3"/>
  <c r="H219" i="3"/>
  <c r="H217" i="3"/>
  <c r="I217" i="3" s="1"/>
  <c r="J217" i="3" s="1"/>
  <c r="H216" i="3"/>
  <c r="I216" i="3" s="1"/>
  <c r="J216" i="3" s="1"/>
  <c r="H215" i="3"/>
  <c r="I215" i="3" s="1"/>
  <c r="H214" i="3"/>
  <c r="H213" i="3"/>
  <c r="I213" i="3" s="1"/>
  <c r="J213" i="3" s="1"/>
  <c r="H212" i="3"/>
  <c r="I212" i="3" s="1"/>
  <c r="J212" i="3" s="1"/>
  <c r="H211" i="3"/>
  <c r="I211" i="3" s="1"/>
  <c r="H210" i="3"/>
  <c r="H208" i="3"/>
  <c r="H207" i="3"/>
  <c r="H206" i="3"/>
  <c r="I206" i="3" s="1"/>
  <c r="J206" i="3" s="1"/>
  <c r="H205" i="3"/>
  <c r="H204" i="3"/>
  <c r="H203" i="3"/>
  <c r="H201" i="3"/>
  <c r="H200" i="3"/>
  <c r="I200" i="3" s="1"/>
  <c r="J200" i="3" s="1"/>
  <c r="H199" i="3"/>
  <c r="I199" i="3" s="1"/>
  <c r="J199" i="3" s="1"/>
  <c r="H198" i="3"/>
  <c r="H197" i="3"/>
  <c r="H196" i="3"/>
  <c r="I196" i="3" s="1"/>
  <c r="J196" i="3" s="1"/>
  <c r="H195" i="3"/>
  <c r="H193" i="3"/>
  <c r="I193" i="3" s="1"/>
  <c r="J193" i="3" s="1"/>
  <c r="H192" i="3"/>
  <c r="H191" i="3"/>
  <c r="H190" i="3"/>
  <c r="I190" i="3" s="1"/>
  <c r="J190" i="3" s="1"/>
  <c r="H189" i="3"/>
  <c r="H187" i="3"/>
  <c r="H186" i="3"/>
  <c r="H185" i="3"/>
  <c r="H183" i="3"/>
  <c r="H182" i="3"/>
  <c r="H181" i="3"/>
  <c r="I181" i="3" s="1"/>
  <c r="J181" i="3" s="1"/>
  <c r="H180" i="3"/>
  <c r="I180" i="3" s="1"/>
  <c r="J180" i="3" s="1"/>
  <c r="H179" i="3"/>
  <c r="H178" i="3"/>
  <c r="H176" i="3"/>
  <c r="I176" i="3" s="1"/>
  <c r="J176" i="3" s="1"/>
  <c r="H175" i="3"/>
  <c r="H174" i="3"/>
  <c r="H173" i="3"/>
  <c r="I173" i="3" s="1"/>
  <c r="J173" i="3" s="1"/>
  <c r="H172" i="3"/>
  <c r="I172" i="3" s="1"/>
  <c r="J172" i="3" s="1"/>
  <c r="H171" i="3"/>
  <c r="H170" i="3"/>
  <c r="H168" i="3"/>
  <c r="H167" i="3"/>
  <c r="H166" i="3"/>
  <c r="H165" i="3"/>
  <c r="I165" i="3" s="1"/>
  <c r="J165" i="3" s="1"/>
  <c r="H164" i="3"/>
  <c r="I164" i="3" s="1"/>
  <c r="J164" i="3" s="1"/>
  <c r="H162" i="3"/>
  <c r="I162" i="3" s="1"/>
  <c r="J162" i="3" s="1"/>
  <c r="H161" i="3"/>
  <c r="H160" i="3"/>
  <c r="I160" i="3" s="1"/>
  <c r="H159" i="3"/>
  <c r="H158" i="3"/>
  <c r="I158" i="3" s="1"/>
  <c r="J158" i="3" s="1"/>
  <c r="H157" i="3"/>
  <c r="H156" i="3"/>
  <c r="H155" i="3"/>
  <c r="H154" i="3"/>
  <c r="I154" i="3" s="1"/>
  <c r="J154" i="3" s="1"/>
  <c r="H153" i="3"/>
  <c r="I153" i="3" s="1"/>
  <c r="J153" i="3" s="1"/>
  <c r="H152" i="3"/>
  <c r="I152" i="3" s="1"/>
  <c r="H151" i="3"/>
  <c r="H150" i="3"/>
  <c r="I150" i="3" s="1"/>
  <c r="J150" i="3" s="1"/>
  <c r="H149" i="3"/>
  <c r="I149" i="3" s="1"/>
  <c r="J149" i="3" s="1"/>
  <c r="H148" i="3"/>
  <c r="H147" i="3"/>
  <c r="H146" i="3"/>
  <c r="I146" i="3" s="1"/>
  <c r="J146" i="3" s="1"/>
  <c r="H145" i="3"/>
  <c r="I145" i="3" s="1"/>
  <c r="J145" i="3" s="1"/>
  <c r="H144" i="3"/>
  <c r="H143" i="3"/>
  <c r="H142" i="3"/>
  <c r="I142" i="3" s="1"/>
  <c r="J142" i="3" s="1"/>
  <c r="H141" i="3"/>
  <c r="I141" i="3" s="1"/>
  <c r="J141" i="3" s="1"/>
  <c r="H140" i="3"/>
  <c r="H138" i="3"/>
  <c r="H137" i="3"/>
  <c r="I137" i="3" s="1"/>
  <c r="H136" i="3"/>
  <c r="I136" i="3" s="1"/>
  <c r="J136" i="3" s="1"/>
  <c r="H135" i="3"/>
  <c r="I135" i="3" s="1"/>
  <c r="J135" i="3" s="1"/>
  <c r="H134" i="3"/>
  <c r="I134" i="3" s="1"/>
  <c r="H133" i="3"/>
  <c r="I133" i="3" s="1"/>
  <c r="H132" i="3"/>
  <c r="I132" i="3" s="1"/>
  <c r="J132" i="3" s="1"/>
  <c r="H131" i="3"/>
  <c r="I131" i="3" s="1"/>
  <c r="J131" i="3" s="1"/>
  <c r="H130" i="3"/>
  <c r="H129" i="3"/>
  <c r="I129" i="3" s="1"/>
  <c r="H128" i="3"/>
  <c r="I128" i="3" s="1"/>
  <c r="J128" i="3" s="1"/>
  <c r="H127" i="3"/>
  <c r="I127" i="3" s="1"/>
  <c r="J127" i="3" s="1"/>
  <c r="H126" i="3"/>
  <c r="I126" i="3" s="1"/>
  <c r="H125" i="3"/>
  <c r="I125" i="3" s="1"/>
  <c r="H124" i="3"/>
  <c r="I124" i="3" s="1"/>
  <c r="J124" i="3" s="1"/>
  <c r="H123" i="3"/>
  <c r="I123" i="3" s="1"/>
  <c r="J123" i="3" s="1"/>
  <c r="H122" i="3"/>
  <c r="H121" i="3"/>
  <c r="I121" i="3" s="1"/>
  <c r="H120" i="3"/>
  <c r="I120" i="3" s="1"/>
  <c r="J120" i="3" s="1"/>
  <c r="H119" i="3"/>
  <c r="I119" i="3" s="1"/>
  <c r="J119" i="3" s="1"/>
  <c r="H118" i="3"/>
  <c r="I118" i="3" s="1"/>
  <c r="H117" i="3"/>
  <c r="I117" i="3" s="1"/>
  <c r="H115" i="3"/>
  <c r="I115" i="3" s="1"/>
  <c r="H114" i="3"/>
  <c r="I114" i="3" s="1"/>
  <c r="H113" i="3"/>
  <c r="I113" i="3" s="1"/>
  <c r="J113" i="3" s="1"/>
  <c r="H112" i="3"/>
  <c r="I112" i="3" s="1"/>
  <c r="J112" i="3" s="1"/>
  <c r="H111" i="3"/>
  <c r="I111" i="3" s="1"/>
  <c r="H110" i="3"/>
  <c r="I110" i="3" s="1"/>
  <c r="H109" i="3"/>
  <c r="I109" i="3" s="1"/>
  <c r="J109" i="3" s="1"/>
  <c r="H108" i="3"/>
  <c r="I108" i="3" s="1"/>
  <c r="J108" i="3" s="1"/>
  <c r="H107" i="3"/>
  <c r="I107" i="3" s="1"/>
  <c r="H106" i="3"/>
  <c r="I106" i="3" s="1"/>
  <c r="H104" i="3"/>
  <c r="I104" i="3" s="1"/>
  <c r="J104" i="3" s="1"/>
  <c r="H103" i="3"/>
  <c r="H102" i="3"/>
  <c r="H101" i="3"/>
  <c r="I101" i="3" s="1"/>
  <c r="J101" i="3" s="1"/>
  <c r="H100" i="3"/>
  <c r="I100" i="3" s="1"/>
  <c r="J100" i="3" s="1"/>
  <c r="H99" i="3"/>
  <c r="H97" i="3"/>
  <c r="H96" i="3"/>
  <c r="H95" i="3"/>
  <c r="I95" i="3" s="1"/>
  <c r="J95" i="3" s="1"/>
  <c r="H94" i="3"/>
  <c r="H93" i="3"/>
  <c r="H92" i="3"/>
  <c r="I92" i="3" s="1"/>
  <c r="J92" i="3" s="1"/>
  <c r="H91" i="3"/>
  <c r="I91" i="3" s="1"/>
  <c r="J91" i="3" s="1"/>
  <c r="H90" i="3"/>
  <c r="H89" i="3"/>
  <c r="H88" i="3"/>
  <c r="I88" i="3" s="1"/>
  <c r="J88" i="3" s="1"/>
  <c r="H87" i="3"/>
  <c r="I87" i="3" s="1"/>
  <c r="J87" i="3" s="1"/>
  <c r="H86" i="3"/>
  <c r="H85" i="3"/>
  <c r="H84" i="3"/>
  <c r="H83" i="3"/>
  <c r="H81" i="3"/>
  <c r="I81" i="3" s="1"/>
  <c r="J81" i="3" s="1"/>
  <c r="H80" i="3"/>
  <c r="H79" i="3"/>
  <c r="H78" i="3"/>
  <c r="I78" i="3" s="1"/>
  <c r="J78" i="3" s="1"/>
  <c r="H77" i="3"/>
  <c r="I77" i="3" s="1"/>
  <c r="J77" i="3" s="1"/>
  <c r="H76" i="3"/>
  <c r="H75" i="3"/>
  <c r="H74" i="3"/>
  <c r="I74" i="3" s="1"/>
  <c r="J74" i="3" s="1"/>
  <c r="H73" i="3"/>
  <c r="I73" i="3" s="1"/>
  <c r="J73" i="3" s="1"/>
  <c r="H72" i="3"/>
  <c r="H71" i="3"/>
  <c r="H70" i="3"/>
  <c r="I70" i="3" s="1"/>
  <c r="J70" i="3" s="1"/>
  <c r="H68" i="3"/>
  <c r="H67" i="3"/>
  <c r="I67" i="3" s="1"/>
  <c r="H66" i="3"/>
  <c r="I66" i="3" s="1"/>
  <c r="H65" i="3"/>
  <c r="H64" i="3"/>
  <c r="H63" i="3"/>
  <c r="I63" i="3" s="1"/>
  <c r="H62" i="3"/>
  <c r="I62" i="3" s="1"/>
  <c r="H61" i="3"/>
  <c r="H60" i="3"/>
  <c r="I60" i="3" s="1"/>
  <c r="J60" i="3" s="1"/>
  <c r="H59" i="3"/>
  <c r="I59" i="3" s="1"/>
  <c r="H58" i="3"/>
  <c r="I58" i="3" s="1"/>
  <c r="H57" i="3"/>
  <c r="H55" i="3"/>
  <c r="I55" i="3" s="1"/>
  <c r="J55" i="3" s="1"/>
  <c r="H54" i="3"/>
  <c r="H53" i="3"/>
  <c r="H52" i="3"/>
  <c r="I52" i="3" s="1"/>
  <c r="J52" i="3" s="1"/>
  <c r="H51" i="3"/>
  <c r="I51" i="3" s="1"/>
  <c r="J51" i="3" s="1"/>
  <c r="H50" i="3"/>
  <c r="H49" i="3"/>
  <c r="H28" i="3"/>
  <c r="H27" i="3"/>
  <c r="H26" i="3"/>
  <c r="I26" i="3" s="1"/>
  <c r="J26" i="3" s="1"/>
  <c r="H25" i="3"/>
  <c r="H24" i="3"/>
  <c r="H23" i="3"/>
  <c r="I23" i="3" s="1"/>
  <c r="J23" i="3" s="1"/>
  <c r="H22" i="3"/>
  <c r="I22" i="3" s="1"/>
  <c r="J22" i="3" s="1"/>
  <c r="H21" i="3"/>
  <c r="I21" i="3" s="1"/>
  <c r="H20" i="3"/>
  <c r="H19" i="3"/>
  <c r="H43" i="3"/>
  <c r="I43" i="3" s="1"/>
  <c r="H44" i="3"/>
  <c r="I44" i="3" s="1"/>
  <c r="J44" i="3" s="1"/>
  <c r="H45" i="3"/>
  <c r="I45" i="3" s="1"/>
  <c r="J45" i="3" s="1"/>
  <c r="H46" i="3"/>
  <c r="I46" i="3" s="1"/>
  <c r="H47" i="3"/>
  <c r="I47" i="3" s="1"/>
  <c r="H42" i="3"/>
  <c r="I42" i="3" s="1"/>
  <c r="L72" i="3" l="1"/>
  <c r="U10" i="7"/>
  <c r="O72" i="3" s="1"/>
  <c r="O82" i="3" s="1"/>
  <c r="O278" i="3" s="1"/>
  <c r="T12" i="7"/>
  <c r="T29" i="7" s="1"/>
  <c r="N354" i="3"/>
  <c r="N359" i="3" s="1"/>
  <c r="U11" i="7"/>
  <c r="L354" i="3"/>
  <c r="C13" i="11"/>
  <c r="F7" i="11"/>
  <c r="G7" i="11" s="1"/>
  <c r="D15" i="11"/>
  <c r="E15" i="11" s="1"/>
  <c r="F6" i="11"/>
  <c r="C12" i="11"/>
  <c r="F14" i="11"/>
  <c r="G14" i="11" s="1"/>
  <c r="H14" i="11" s="1"/>
  <c r="I34" i="3"/>
  <c r="J34" i="3"/>
  <c r="I18" i="3"/>
  <c r="J11" i="3"/>
  <c r="J18" i="3" s="1"/>
  <c r="I19" i="3"/>
  <c r="H29" i="3"/>
  <c r="H35" i="3" s="1"/>
  <c r="I27" i="3"/>
  <c r="J10" i="3"/>
  <c r="H56" i="3"/>
  <c r="H202" i="3"/>
  <c r="H269" i="3"/>
  <c r="H177" i="3"/>
  <c r="H274" i="3"/>
  <c r="J347" i="3"/>
  <c r="H234" i="3"/>
  <c r="H218" i="3"/>
  <c r="I225" i="3"/>
  <c r="J225" i="3" s="1"/>
  <c r="H265" i="3"/>
  <c r="H98" i="3"/>
  <c r="H209" i="3"/>
  <c r="H224" i="3"/>
  <c r="H244" i="3"/>
  <c r="H163" i="3"/>
  <c r="I195" i="3"/>
  <c r="J195" i="3" s="1"/>
  <c r="H302" i="3"/>
  <c r="H313" i="3"/>
  <c r="I347" i="3"/>
  <c r="I116" i="3"/>
  <c r="H184" i="3"/>
  <c r="H69" i="3"/>
  <c r="I84" i="3"/>
  <c r="J84" i="3" s="1"/>
  <c r="H105" i="3"/>
  <c r="H194" i="3"/>
  <c r="I207" i="3"/>
  <c r="J207" i="3" s="1"/>
  <c r="J273" i="3"/>
  <c r="H291" i="3"/>
  <c r="H169" i="3"/>
  <c r="I83" i="3"/>
  <c r="J83" i="3" s="1"/>
  <c r="I161" i="3"/>
  <c r="J161" i="3" s="1"/>
  <c r="H324" i="3"/>
  <c r="H277" i="3"/>
  <c r="H257" i="3"/>
  <c r="I48" i="3"/>
  <c r="J42" i="3"/>
  <c r="J58" i="3"/>
  <c r="J66" i="3"/>
  <c r="I68" i="3"/>
  <c r="J68" i="3" s="1"/>
  <c r="I96" i="3"/>
  <c r="J96" i="3" s="1"/>
  <c r="J107" i="3"/>
  <c r="J115" i="3"/>
  <c r="I157" i="3"/>
  <c r="J157" i="3" s="1"/>
  <c r="J160" i="3"/>
  <c r="I168" i="3"/>
  <c r="J168" i="3" s="1"/>
  <c r="I186" i="3"/>
  <c r="J186" i="3" s="1"/>
  <c r="I189" i="3"/>
  <c r="I203" i="3"/>
  <c r="J260" i="3"/>
  <c r="I268" i="3"/>
  <c r="J268" i="3" s="1"/>
  <c r="I308" i="3"/>
  <c r="J118" i="3"/>
  <c r="J126" i="3"/>
  <c r="J134" i="3"/>
  <c r="J262" i="3"/>
  <c r="J47" i="3"/>
  <c r="H82" i="3"/>
  <c r="H139" i="3"/>
  <c r="H48" i="3"/>
  <c r="J62" i="3"/>
  <c r="I64" i="3"/>
  <c r="J64" i="3" s="1"/>
  <c r="J111" i="3"/>
  <c r="I122" i="3"/>
  <c r="I130" i="3"/>
  <c r="J130" i="3" s="1"/>
  <c r="I138" i="3"/>
  <c r="J138" i="3" s="1"/>
  <c r="J152" i="3"/>
  <c r="I156" i="3"/>
  <c r="J156" i="3" s="1"/>
  <c r="I185" i="3"/>
  <c r="J185" i="3" s="1"/>
  <c r="I258" i="3"/>
  <c r="J264" i="3"/>
  <c r="I267" i="3"/>
  <c r="J267" i="3" s="1"/>
  <c r="H116" i="3"/>
  <c r="H188" i="3"/>
  <c r="I330" i="3"/>
  <c r="I320" i="3"/>
  <c r="J320" i="3" s="1"/>
  <c r="J321" i="3"/>
  <c r="I310" i="3"/>
  <c r="J310" i="3" s="1"/>
  <c r="J311" i="3"/>
  <c r="I299" i="3"/>
  <c r="J299" i="3" s="1"/>
  <c r="I298" i="3"/>
  <c r="J298" i="3" s="1"/>
  <c r="I287" i="3"/>
  <c r="J287" i="3" s="1"/>
  <c r="I286" i="3"/>
  <c r="I290" i="3"/>
  <c r="J290" i="3" s="1"/>
  <c r="I276" i="3"/>
  <c r="J276" i="3" s="1"/>
  <c r="J277" i="3" s="1"/>
  <c r="I271" i="3"/>
  <c r="J271" i="3" s="1"/>
  <c r="I270" i="3"/>
  <c r="J270" i="3" s="1"/>
  <c r="I266" i="3"/>
  <c r="J259" i="3"/>
  <c r="J263" i="3"/>
  <c r="I245" i="3"/>
  <c r="J245" i="3" s="1"/>
  <c r="I249" i="3"/>
  <c r="J249" i="3" s="1"/>
  <c r="I253" i="3"/>
  <c r="J253" i="3" s="1"/>
  <c r="I248" i="3"/>
  <c r="J248" i="3" s="1"/>
  <c r="I252" i="3"/>
  <c r="J252" i="3" s="1"/>
  <c r="I256" i="3"/>
  <c r="J256" i="3" s="1"/>
  <c r="I238" i="3"/>
  <c r="J238" i="3" s="1"/>
  <c r="I237" i="3"/>
  <c r="J237" i="3" s="1"/>
  <c r="I241" i="3"/>
  <c r="J241" i="3" s="1"/>
  <c r="J242" i="3"/>
  <c r="I228" i="3"/>
  <c r="J228" i="3" s="1"/>
  <c r="I232" i="3"/>
  <c r="J232" i="3" s="1"/>
  <c r="I227" i="3"/>
  <c r="J227" i="3" s="1"/>
  <c r="I231" i="3"/>
  <c r="J231" i="3" s="1"/>
  <c r="I220" i="3"/>
  <c r="J220" i="3" s="1"/>
  <c r="I219" i="3"/>
  <c r="I223" i="3"/>
  <c r="J223" i="3" s="1"/>
  <c r="I210" i="3"/>
  <c r="J211" i="3"/>
  <c r="I214" i="3"/>
  <c r="J214" i="3" s="1"/>
  <c r="J215" i="3"/>
  <c r="I205" i="3"/>
  <c r="J205" i="3" s="1"/>
  <c r="I204" i="3"/>
  <c r="J204" i="3" s="1"/>
  <c r="I208" i="3"/>
  <c r="J208" i="3" s="1"/>
  <c r="I198" i="3"/>
  <c r="J198" i="3" s="1"/>
  <c r="I197" i="3"/>
  <c r="J197" i="3" s="1"/>
  <c r="I201" i="3"/>
  <c r="J201" i="3" s="1"/>
  <c r="I192" i="3"/>
  <c r="J192" i="3" s="1"/>
  <c r="I191" i="3"/>
  <c r="J191" i="3" s="1"/>
  <c r="I187" i="3"/>
  <c r="J187" i="3" s="1"/>
  <c r="I179" i="3"/>
  <c r="J179" i="3" s="1"/>
  <c r="I183" i="3"/>
  <c r="J183" i="3" s="1"/>
  <c r="I178" i="3"/>
  <c r="I182" i="3"/>
  <c r="J182" i="3" s="1"/>
  <c r="I171" i="3"/>
  <c r="J171" i="3" s="1"/>
  <c r="I175" i="3"/>
  <c r="J175" i="3" s="1"/>
  <c r="I170" i="3"/>
  <c r="I174" i="3"/>
  <c r="J174" i="3" s="1"/>
  <c r="I167" i="3"/>
  <c r="J167" i="3" s="1"/>
  <c r="I166" i="3"/>
  <c r="J166" i="3" s="1"/>
  <c r="I140" i="3"/>
  <c r="I144" i="3"/>
  <c r="J144" i="3" s="1"/>
  <c r="I148" i="3"/>
  <c r="J148" i="3" s="1"/>
  <c r="I143" i="3"/>
  <c r="J143" i="3" s="1"/>
  <c r="I147" i="3"/>
  <c r="J147" i="3" s="1"/>
  <c r="I151" i="3"/>
  <c r="J151" i="3" s="1"/>
  <c r="I155" i="3"/>
  <c r="J155" i="3" s="1"/>
  <c r="I159" i="3"/>
  <c r="J159" i="3" s="1"/>
  <c r="J117" i="3"/>
  <c r="J121" i="3"/>
  <c r="J125" i="3"/>
  <c r="J129" i="3"/>
  <c r="J133" i="3"/>
  <c r="J137" i="3"/>
  <c r="J106" i="3"/>
  <c r="J110" i="3"/>
  <c r="J114" i="3"/>
  <c r="I99" i="3"/>
  <c r="I103" i="3"/>
  <c r="J103" i="3" s="1"/>
  <c r="I102" i="3"/>
  <c r="J102" i="3" s="1"/>
  <c r="I86" i="3"/>
  <c r="J86" i="3" s="1"/>
  <c r="I90" i="3"/>
  <c r="J90" i="3" s="1"/>
  <c r="I94" i="3"/>
  <c r="J94" i="3" s="1"/>
  <c r="I85" i="3"/>
  <c r="J85" i="3" s="1"/>
  <c r="I89" i="3"/>
  <c r="J89" i="3" s="1"/>
  <c r="I93" i="3"/>
  <c r="J93" i="3" s="1"/>
  <c r="I97" i="3"/>
  <c r="J97" i="3" s="1"/>
  <c r="I72" i="3"/>
  <c r="J72" i="3" s="1"/>
  <c r="I76" i="3"/>
  <c r="J76" i="3" s="1"/>
  <c r="I80" i="3"/>
  <c r="J80" i="3" s="1"/>
  <c r="I71" i="3"/>
  <c r="I75" i="3"/>
  <c r="J75" i="3" s="1"/>
  <c r="I79" i="3"/>
  <c r="J79" i="3" s="1"/>
  <c r="J59" i="3"/>
  <c r="J63" i="3"/>
  <c r="J67" i="3"/>
  <c r="I57" i="3"/>
  <c r="I61" i="3"/>
  <c r="J61" i="3" s="1"/>
  <c r="I65" i="3"/>
  <c r="J65" i="3" s="1"/>
  <c r="I50" i="3"/>
  <c r="J50" i="3" s="1"/>
  <c r="I54" i="3"/>
  <c r="J54" i="3" s="1"/>
  <c r="I49" i="3"/>
  <c r="I53" i="3"/>
  <c r="J53" i="3" s="1"/>
  <c r="I25" i="3"/>
  <c r="J25" i="3" s="1"/>
  <c r="I20" i="3"/>
  <c r="J20" i="3" s="1"/>
  <c r="J21" i="3"/>
  <c r="I24" i="3"/>
  <c r="J24" i="3" s="1"/>
  <c r="I28" i="3"/>
  <c r="J28" i="3" s="1"/>
  <c r="J46" i="3"/>
  <c r="J43" i="3"/>
  <c r="U12" i="7" l="1"/>
  <c r="O354" i="3"/>
  <c r="O359" i="3" s="1"/>
  <c r="C11" i="11"/>
  <c r="C8" i="11"/>
  <c r="C23" i="11"/>
  <c r="C25" i="11" s="1"/>
  <c r="C26" i="11" s="1"/>
  <c r="G6" i="11"/>
  <c r="H6" i="11" s="1"/>
  <c r="H7" i="11"/>
  <c r="C10" i="11"/>
  <c r="C6" i="11"/>
  <c r="D12" i="11"/>
  <c r="E12" i="11" s="1"/>
  <c r="D13" i="11"/>
  <c r="E13" i="11" s="1"/>
  <c r="C9" i="11"/>
  <c r="H278" i="3"/>
  <c r="J19" i="3"/>
  <c r="I29" i="3"/>
  <c r="I35" i="3" s="1"/>
  <c r="I139" i="3"/>
  <c r="J27" i="3"/>
  <c r="I324" i="3"/>
  <c r="J234" i="3"/>
  <c r="I277" i="3"/>
  <c r="J302" i="3"/>
  <c r="J324" i="3"/>
  <c r="J169" i="3"/>
  <c r="J257" i="3"/>
  <c r="J274" i="3"/>
  <c r="J122" i="3"/>
  <c r="J139" i="3" s="1"/>
  <c r="J244" i="3"/>
  <c r="J202" i="3"/>
  <c r="J210" i="3"/>
  <c r="J218" i="3" s="1"/>
  <c r="I218" i="3"/>
  <c r="J258" i="3"/>
  <c r="J265" i="3" s="1"/>
  <c r="I265" i="3"/>
  <c r="J266" i="3"/>
  <c r="J269" i="3" s="1"/>
  <c r="I269" i="3"/>
  <c r="J330" i="3"/>
  <c r="J335" i="3" s="1"/>
  <c r="I335" i="3"/>
  <c r="I209" i="3"/>
  <c r="J203" i="3"/>
  <c r="J209" i="3" s="1"/>
  <c r="I244" i="3"/>
  <c r="J219" i="3"/>
  <c r="J224" i="3" s="1"/>
  <c r="I224" i="3"/>
  <c r="I274" i="3"/>
  <c r="I257" i="3"/>
  <c r="I234" i="3"/>
  <c r="J98" i="3"/>
  <c r="I163" i="3"/>
  <c r="I98" i="3"/>
  <c r="I302" i="3"/>
  <c r="J178" i="3"/>
  <c r="J184" i="3" s="1"/>
  <c r="I184" i="3"/>
  <c r="I69" i="3"/>
  <c r="J116" i="3"/>
  <c r="J48" i="3"/>
  <c r="I56" i="3"/>
  <c r="J49" i="3"/>
  <c r="J56" i="3" s="1"/>
  <c r="J57" i="3"/>
  <c r="J69" i="3" s="1"/>
  <c r="J99" i="3"/>
  <c r="J105" i="3" s="1"/>
  <c r="I105" i="3"/>
  <c r="J140" i="3"/>
  <c r="J163" i="3" s="1"/>
  <c r="I177" i="3"/>
  <c r="J170" i="3"/>
  <c r="J177" i="3" s="1"/>
  <c r="I169" i="3"/>
  <c r="I202" i="3"/>
  <c r="J308" i="3"/>
  <c r="J313" i="3" s="1"/>
  <c r="I313" i="3"/>
  <c r="J189" i="3"/>
  <c r="J194" i="3" s="1"/>
  <c r="I194" i="3"/>
  <c r="J188" i="3"/>
  <c r="J286" i="3"/>
  <c r="J291" i="3" s="1"/>
  <c r="I291" i="3"/>
  <c r="I188" i="3"/>
  <c r="J71" i="3"/>
  <c r="J82" i="3" s="1"/>
  <c r="I82" i="3"/>
  <c r="U29" i="7" l="1"/>
  <c r="H16" i="11"/>
  <c r="G16" i="11"/>
  <c r="C7" i="11"/>
  <c r="D8" i="11"/>
  <c r="E8" i="11" s="1"/>
  <c r="D10" i="11"/>
  <c r="E10" i="11" s="1"/>
  <c r="D11" i="11"/>
  <c r="E11" i="11" s="1"/>
  <c r="D9" i="11"/>
  <c r="E9" i="11" s="1"/>
  <c r="D6" i="11"/>
  <c r="E6" i="11" s="1"/>
  <c r="I278" i="3"/>
  <c r="J278" i="3"/>
  <c r="J29" i="3"/>
  <c r="J35" i="3" s="1"/>
  <c r="D7" i="11" l="1"/>
  <c r="D16" i="11" s="1"/>
  <c r="C16" i="11"/>
  <c r="E7" i="11" l="1"/>
  <c r="E16" i="11" s="1"/>
</calcChain>
</file>

<file path=xl/sharedStrings.xml><?xml version="1.0" encoding="utf-8"?>
<sst xmlns="http://schemas.openxmlformats.org/spreadsheetml/2006/main" count="1112" uniqueCount="666">
  <si>
    <t xml:space="preserve">Παρατηρήσεις </t>
  </si>
  <si>
    <t>ΚΑΤΗΓΟΡΙΑ ΔΑΠΑΝΗΣ</t>
  </si>
  <si>
    <t>ΠΟΣΟΤΗΤΑ</t>
  </si>
  <si>
    <t>ΦΠΑ</t>
  </si>
  <si>
    <t>ΣΥΝΟΛΙΚΟ ΚΟΣΤΟΣ</t>
  </si>
  <si>
    <t>ΤΙΜΗ ΜΟΝΑΔΑΣ</t>
  </si>
  <si>
    <t>Σύνδεση με δίκτυο ύδρευσης</t>
  </si>
  <si>
    <t>ΟΜΑΔΑ ΕΡΓΑΣΙΩΝ</t>
  </si>
  <si>
    <t>Α/Α</t>
  </si>
  <si>
    <t>ΕΙΔΟΣ ΕΡΓΑΣΙΑΣ</t>
  </si>
  <si>
    <t>ΜΟΝΑΔΑ ΜΕΤΡΗΣΗΣ</t>
  </si>
  <si>
    <t>ΕΡΓΑ ΥΠΟΔΟΜΗΣ</t>
  </si>
  <si>
    <t>ΕΥ.01</t>
  </si>
  <si>
    <t>Ισοπεδώσεις-Διαμορφώσεις</t>
  </si>
  <si>
    <r>
      <t>μ</t>
    </r>
    <r>
      <rPr>
        <vertAlign val="superscript"/>
        <sz val="9"/>
        <rFont val="Calibri"/>
        <family val="2"/>
        <charset val="161"/>
      </rPr>
      <t>2</t>
    </r>
  </si>
  <si>
    <t>ΕΥ.02</t>
  </si>
  <si>
    <t xml:space="preserve">Σύνδεση με δίκτυο ΔΕΗ </t>
  </si>
  <si>
    <t>κατ' αποκοπή</t>
  </si>
  <si>
    <t>ΕΥ.03</t>
  </si>
  <si>
    <t xml:space="preserve">Σύνδεση με δίκτυο ΟΤΕ </t>
  </si>
  <si>
    <t>ΕΥ.04</t>
  </si>
  <si>
    <t xml:space="preserve">Σύνδεση με δίκτυο ύδρευσης </t>
  </si>
  <si>
    <t>ΕΥ.05</t>
  </si>
  <si>
    <t xml:space="preserve">Σύνδεση με δίκτυο αποχέτευσης </t>
  </si>
  <si>
    <t>ΕΥ…..</t>
  </si>
  <si>
    <t>Άλλο</t>
  </si>
  <si>
    <t>ΣΥΝΟΛΟ ΟΜΑΔΑΣ</t>
  </si>
  <si>
    <t>Περίφραξη με συρματόπλεγμα και πασσάλους κάθε 2-2,5μ, ύψους 1,5-2,5μ.</t>
  </si>
  <si>
    <t>μ.μ.</t>
  </si>
  <si>
    <t>Περίφραξη με σενάζ 20 εκατοστά  με συρματόπλεγμα και πασσάλους</t>
  </si>
  <si>
    <t>Περίφραξη συμπαγής με συρματόπλεγμα  (1,00 μ beton)</t>
  </si>
  <si>
    <t xml:space="preserve">Περίφραξη με κοινούς λίθους </t>
  </si>
  <si>
    <t>Εσωτερική οδοποιία</t>
  </si>
  <si>
    <t>Αίθριος (αύλειος) χώρος (επένδυση δαπέδων)</t>
  </si>
  <si>
    <t>Χώρος πρασίνου*</t>
  </si>
  <si>
    <t>Χλοοτάπητας (Γκαζόν)</t>
  </si>
  <si>
    <t>Σύστημα άρδευσης*</t>
  </si>
  <si>
    <r>
      <t>μ</t>
    </r>
    <r>
      <rPr>
        <vertAlign val="superscript"/>
        <sz val="9"/>
        <rFont val="Calibri"/>
        <family val="2"/>
        <charset val="161"/>
      </rPr>
      <t>2</t>
    </r>
    <r>
      <rPr>
        <sz val="9"/>
        <rFont val="Calibri"/>
        <family val="2"/>
        <charset val="161"/>
      </rPr>
      <t>/κάτοψη πρασίνου</t>
    </r>
  </si>
  <si>
    <t>ΧΩΜΑΤΟΥΡΓΙΚΑ</t>
  </si>
  <si>
    <t>01.01</t>
  </si>
  <si>
    <t>Γενικές εκσκαφές γαιώδεις/ημιβραχώδεις, με αποκομιδή, μεταφορά και επεξεργασία μπαζών (με μηχανικά μέσα)</t>
  </si>
  <si>
    <r>
      <t>μ</t>
    </r>
    <r>
      <rPr>
        <vertAlign val="superscript"/>
        <sz val="9"/>
        <rFont val="Calibri"/>
        <family val="2"/>
        <charset val="161"/>
      </rPr>
      <t>3</t>
    </r>
  </si>
  <si>
    <t>01.02</t>
  </si>
  <si>
    <t>Γενικές εκσκαφές βραχώδεις, με αποκομιδή, μεταφορά και επεξεργασία μπαζών (με μηχανικά μέσα)</t>
  </si>
  <si>
    <t>01.03</t>
  </si>
  <si>
    <t>Γενικές εκσκαφές γαιώδεις/ημιβραχώδεις, με αποκομιδή, μεταφορά και επεξεργασία μπαζών (χωρίς μηχανικά μέσα)</t>
  </si>
  <si>
    <t>01.04</t>
  </si>
  <si>
    <t>Γενικές εκσκαφές βραχώδεις, με αποκομιδή, μεταφορά και επεξεργασία μπαζών (χωρίς μηχανικά μέσα)</t>
  </si>
  <si>
    <t>01.05</t>
  </si>
  <si>
    <t>Επιχώσεις με προϊόντα εκσκαφής (με μηχανικά μέσα, για οικοδομικά έργα)</t>
  </si>
  <si>
    <t>01.06</t>
  </si>
  <si>
    <t>Ειδικές επιχώσεις (σκύρα, 3Α κ.λπ.)</t>
  </si>
  <si>
    <t>01.07</t>
  </si>
  <si>
    <t>ΚΑΘΑΙΡΕΣΕΙΣ</t>
  </si>
  <si>
    <t>02.01</t>
  </si>
  <si>
    <t>Καθαίρεση πλινθοδομής οποιουδήποτε τύπου, επιχρισμένης ή μη</t>
  </si>
  <si>
    <t>02.02</t>
  </si>
  <si>
    <t>Καθαίρεση λιθοδομής οποιουδήποτε τύπου, επιχρισμένης ή μη</t>
  </si>
  <si>
    <t>02.03</t>
  </si>
  <si>
    <t xml:space="preserve">Καθαιρέσεις άοπλου ή ελαφρά οπλισμένου σκυροδέματος </t>
  </si>
  <si>
    <t>02.04</t>
  </si>
  <si>
    <t xml:space="preserve">Καθαιρέσεις οπλισμένου σκυροδέματος </t>
  </si>
  <si>
    <t>02.05</t>
  </si>
  <si>
    <t>Καθαίρεση επιχρισμάτων</t>
  </si>
  <si>
    <t>02.06</t>
  </si>
  <si>
    <t>Καθαίρεση πλινθοδομής  για τη διαμόρφωση θυρών ή παραθύρων</t>
  </si>
  <si>
    <t>02.07</t>
  </si>
  <si>
    <t>Καθαίρεση λιθοδομής γιά τη διαμόρφωση θυρών ή παραθύρων</t>
  </si>
  <si>
    <t>02.08</t>
  </si>
  <si>
    <t>Καθαίρεση κουφωμάτων (ξύλινων, σιδηρών, αλουμινίου κτλ.) χωρίς προσοχή για τη διατήρηση των κουφωμάτων</t>
  </si>
  <si>
    <t>τεμ.</t>
  </si>
  <si>
    <t>02.09</t>
  </si>
  <si>
    <t>Καθαίρεση επιστρώσεων τοίχου παντός τύπου (χωρίς προσοχή για ακέραια κομμάτια)</t>
  </si>
  <si>
    <t>02.10</t>
  </si>
  <si>
    <t>Καθαίρεση πλακοστρώσεων δαπέδων παντός τύπου και παντός πάχους (χωρίς προσοχή για ακέραια κομμάτια)</t>
  </si>
  <si>
    <t>02.11</t>
  </si>
  <si>
    <t xml:space="preserve">Καθαίρεση ξύλινων ή μεταλλικών στεγών οποιουδήποτε τύπου (περιλαμβανομένων των επικαλύψεων από οποιοδήποτε υλικό) </t>
  </si>
  <si>
    <t>02.12</t>
  </si>
  <si>
    <t>ΣΚΥΡΟΔΕΜΑΤΑ</t>
  </si>
  <si>
    <t>3.01</t>
  </si>
  <si>
    <t xml:space="preserve">Οπλισμένο σκυρόδεμα </t>
  </si>
  <si>
    <t>3.01.01</t>
  </si>
  <si>
    <t>Οπλισμένο σκυρόδεμα κατηγορίας C16/20</t>
  </si>
  <si>
    <t>3.01.02</t>
  </si>
  <si>
    <t>Οπλισμένο σκυρόδεμα κατηγορίας C20/25</t>
  </si>
  <si>
    <t>3.01.03</t>
  </si>
  <si>
    <t>Οπλισμένο σκυρόδεμα κατηγορίας C30/37</t>
  </si>
  <si>
    <t>3.02</t>
  </si>
  <si>
    <r>
      <t>Προσαύξηση τιμής όταν η συνολική χρησιμοποιούμενη ποσότητα σκυροδέματος σε όλο το έργο δεν υπερβαίνει τα 20 m</t>
    </r>
    <r>
      <rPr>
        <vertAlign val="superscript"/>
        <sz val="9"/>
        <rFont val="Calibri"/>
        <family val="2"/>
        <charset val="161"/>
      </rPr>
      <t>3</t>
    </r>
  </si>
  <si>
    <t>3.03</t>
  </si>
  <si>
    <t>Σκυρόδεμα καθαριότητας - εξισωτικές στρώσεις - στρώσεις κλίσεων κτλ.</t>
  </si>
  <si>
    <t>3.04</t>
  </si>
  <si>
    <t xml:space="preserve">Ελαφρά οπλισμένο σκυρόδεμα με πλέγμα δαπέδων επί εδάφους, πεζοδρομίων κτλ. </t>
  </si>
  <si>
    <t>3.05</t>
  </si>
  <si>
    <t>Ελαφρομπετόν</t>
  </si>
  <si>
    <t>3.06</t>
  </si>
  <si>
    <t>Επιφάνειες εμφανούς σκυροδέματος (μόνο εργασία)</t>
  </si>
  <si>
    <t>3.07</t>
  </si>
  <si>
    <t xml:space="preserve">Σενάζ δρομικά </t>
  </si>
  <si>
    <t>3.08</t>
  </si>
  <si>
    <t>Σενάζ μπατικά</t>
  </si>
  <si>
    <t>3.09</t>
  </si>
  <si>
    <t xml:space="preserve">Άλλο </t>
  </si>
  <si>
    <t>ΤΟΙΧΟΠΟΙΪΕΣ</t>
  </si>
  <si>
    <t>4.01</t>
  </si>
  <si>
    <t>Λιθοδομές με ή χωρίς κονίαμα, με κοινούς λίθους μίας όψης</t>
  </si>
  <si>
    <r>
      <t>μ</t>
    </r>
    <r>
      <rPr>
        <vertAlign val="superscript"/>
        <sz val="9"/>
        <color indexed="8"/>
        <rFont val="Calibri"/>
        <family val="2"/>
        <charset val="161"/>
      </rPr>
      <t>3</t>
    </r>
  </si>
  <si>
    <t>4.02</t>
  </si>
  <si>
    <t>Λιθοδομές με ή χωρίς κονίαμα, με κοινούς λίθους δύο όψεων</t>
  </si>
  <si>
    <t>4.03</t>
  </si>
  <si>
    <t>Λιθοδομές με ή χωρίς κονίαμα, με λαξευτούς λίθους μίας όψης</t>
  </si>
  <si>
    <t>4.04</t>
  </si>
  <si>
    <t>Λιθοδομές με ή χωρίς κονίαμα, με λαξευτούς λίθους δύο όψεων</t>
  </si>
  <si>
    <t>4.05</t>
  </si>
  <si>
    <t>Πλινθοδομές δρομικές</t>
  </si>
  <si>
    <r>
      <t>μ</t>
    </r>
    <r>
      <rPr>
        <vertAlign val="superscript"/>
        <sz val="9"/>
        <color indexed="8"/>
        <rFont val="Calibri"/>
        <family val="2"/>
        <charset val="161"/>
      </rPr>
      <t>2</t>
    </r>
  </si>
  <si>
    <t>4.06</t>
  </si>
  <si>
    <t>Πλινθοδομές διπλές δρομικές ή μπατικές</t>
  </si>
  <si>
    <t>4.07</t>
  </si>
  <si>
    <t>Τσιμεντολιθοδομές - κισσηρολιθοδομές μεγάλου πάχους (15-25cm)</t>
  </si>
  <si>
    <t>4.08</t>
  </si>
  <si>
    <t>Τοιχοποιία με στοιχεία ελαφροσκυροδέματος (τύπου YTONG, ABLOCK κτλ.) πάχους 10 cm</t>
  </si>
  <si>
    <t>4.09</t>
  </si>
  <si>
    <t>Τοιχοποιία με στοιχεία ελαφροσκυροδέματος (τύπου YTONG, ABLOCK κτλ.) πάχους 15 cm</t>
  </si>
  <si>
    <t>4.10</t>
  </si>
  <si>
    <t>Τοιχοποιία με στοιχεία ελαφροσκυροδέματος (τύπου YTONG, ABLOCK κτλ.) πάχους 20 cm</t>
  </si>
  <si>
    <t>4.11</t>
  </si>
  <si>
    <t>Τοιχοποιία με στοιχεία ελαφροσκυροδέματος (τύπου YTONG, ABLOCK κτλ.) πάχους 25 cm</t>
  </si>
  <si>
    <t>4.12</t>
  </si>
  <si>
    <t>Τοίχοι γυψοσανίδων απλοί (δύο όψεις με ενδιάμεσο ελαφρύ σκελετό, στηρίγματα κτλ.)</t>
  </si>
  <si>
    <t>4.13</t>
  </si>
  <si>
    <t>Τοίχοι ανθυγρών γυψοσανίδων απλοί (δύο όψεις με ενδιάμεσο ελαφρύ σκελετό, στηρίγματα κτλ.)</t>
  </si>
  <si>
    <t>4.14</t>
  </si>
  <si>
    <t>Τοίχοι τσιμεντοσανίδων απλοί (δύο όψεις με ενδιάμεσο ελαφρύ σκελετό, στηρίγματα κτλ.)</t>
  </si>
  <si>
    <t>4.15</t>
  </si>
  <si>
    <t>ΕΠΙΧΡΙΣΜΑΤΑ</t>
  </si>
  <si>
    <t>05.01</t>
  </si>
  <si>
    <t>Ασβεστοκονιάματα τριπτά</t>
  </si>
  <si>
    <t>05.02</t>
  </si>
  <si>
    <t>Ασβεστοκονιάματα τριπτά (με kourasanit)</t>
  </si>
  <si>
    <t>05.03</t>
  </si>
  <si>
    <t>Επιχρίσματα χωριάτικου τύπου</t>
  </si>
  <si>
    <t>05.04</t>
  </si>
  <si>
    <t>Έτοιμο επίχρισμα</t>
  </si>
  <si>
    <t>05.05</t>
  </si>
  <si>
    <t xml:space="preserve">Αρμολογήματα ακατέργαστων όψεων λιθοδομών  </t>
  </si>
  <si>
    <t>05.06</t>
  </si>
  <si>
    <t>ΕΠΕΝΔΥΣΕΙΣ ΤΟΙΧΩΝ</t>
  </si>
  <si>
    <t>06.01</t>
  </si>
  <si>
    <t>Με πλακίδια πορσελάνης</t>
  </si>
  <si>
    <t>06.02</t>
  </si>
  <si>
    <t>Με πέτρα στενάρι</t>
  </si>
  <si>
    <t>06.03</t>
  </si>
  <si>
    <t>Με διακοσμητικά τούβλα</t>
  </si>
  <si>
    <t>06.04</t>
  </si>
  <si>
    <t>Με λίθινες πλάκες</t>
  </si>
  <si>
    <t>06.05</t>
  </si>
  <si>
    <t xml:space="preserve">Με πλάκες μαρμάρου </t>
  </si>
  <si>
    <t>06.06</t>
  </si>
  <si>
    <t>Με πατητή τσιμεντοκονία</t>
  </si>
  <si>
    <t>06.07</t>
  </si>
  <si>
    <t>Ξύλινα διαζώματα λιθοδομών με βερνικόχρωμα</t>
  </si>
  <si>
    <t>06.08</t>
  </si>
  <si>
    <t>Επενδύσεις τοίχων με γυψοσανίδα</t>
  </si>
  <si>
    <t>06.09</t>
  </si>
  <si>
    <t>Επενδύσεις τοίχων με τσιμεντοσανίδα</t>
  </si>
  <si>
    <t>06.10</t>
  </si>
  <si>
    <t>ΣΤΡΩΣΕΙΣ ΔΑΠΕΔΩΝ</t>
  </si>
  <si>
    <t>07.01</t>
  </si>
  <si>
    <t>Εξισωτική-εξωμαλυντική τσιμεντοκονία για δάπεδα</t>
  </si>
  <si>
    <t>07.02</t>
  </si>
  <si>
    <t>Βιομηχανικό δάπεδο απλό (περιλαμβάνεται η  επιπλέον διάστρωση σκυροδέματος )</t>
  </si>
  <si>
    <t>07.03</t>
  </si>
  <si>
    <t>Βιομηχανικό δάπεδο απλό (χωρίς διάστρωση σκυροδέματος)</t>
  </si>
  <si>
    <t>07.04</t>
  </si>
  <si>
    <t>Βιομηχανικό δάπεδο με εποξειδική ρητίνη</t>
  </si>
  <si>
    <t>07.05</t>
  </si>
  <si>
    <t>Ασφαλτόστρωση (υπόβαση, βάση &amp; άσφαλτος)</t>
  </si>
  <si>
    <t>07.06</t>
  </si>
  <si>
    <t>Διαμόρφωση χώρου με 3Α</t>
  </si>
  <si>
    <t>07.07</t>
  </si>
  <si>
    <t xml:space="preserve">Πατητή τσιμεντοκονία </t>
  </si>
  <si>
    <t>07.08</t>
  </si>
  <si>
    <t>Διαμόρφωση σταμπωτών δαπέδων</t>
  </si>
  <si>
    <t>07.09</t>
  </si>
  <si>
    <t>Με τσιμεντόπλακες</t>
  </si>
  <si>
    <t>07.10</t>
  </si>
  <si>
    <t>Με λίθινες πλάκες (Καρύστου, κ.λπ.)</t>
  </si>
  <si>
    <t>07.11</t>
  </si>
  <si>
    <t>07.12</t>
  </si>
  <si>
    <t>Με πλακίδια κεραμικά ή πορσελάνης</t>
  </si>
  <si>
    <t>07.13</t>
  </si>
  <si>
    <t>Με κυβόλιθους από γρανίτη</t>
  </si>
  <si>
    <t>07.14</t>
  </si>
  <si>
    <t>Με λωρίδες αφρικανικής ξυλείας</t>
  </si>
  <si>
    <t>07.15</t>
  </si>
  <si>
    <t>Με λωρίδες σουηδικής ξυλείας πλήρες</t>
  </si>
  <si>
    <t>07.16</t>
  </si>
  <si>
    <t>Με λωρίδες δρυός</t>
  </si>
  <si>
    <t>07.17</t>
  </si>
  <si>
    <t>Με laminate</t>
  </si>
  <si>
    <t>07.18</t>
  </si>
  <si>
    <t>Με μοκέτα</t>
  </si>
  <si>
    <t>07.19</t>
  </si>
  <si>
    <t>Περιθώρια (σοβατεπί) από μάρμαρο</t>
  </si>
  <si>
    <t>07.20</t>
  </si>
  <si>
    <t>Περιθώρια (σοβατεπί) κεραμικών πλακιδίων</t>
  </si>
  <si>
    <t>07.21</t>
  </si>
  <si>
    <t>Περιθώρια (σοβατεπί) ξύλινων δαπέδων</t>
  </si>
  <si>
    <t>07.22</t>
  </si>
  <si>
    <t>Κ Ο Υ Φ Ω Μ Α Τ Α</t>
  </si>
  <si>
    <t>08.01</t>
  </si>
  <si>
    <t>Πόρτες πρεσσαριστές κοινές</t>
  </si>
  <si>
    <r>
      <t>μ</t>
    </r>
    <r>
      <rPr>
        <vertAlign val="superscript"/>
        <sz val="9"/>
        <color theme="1"/>
        <rFont val="Calibri"/>
        <family val="2"/>
        <charset val="161"/>
      </rPr>
      <t>2</t>
    </r>
  </si>
  <si>
    <t>08.02</t>
  </si>
  <si>
    <t>Πόρτες ραμποτέ ή ταμπλαδωτές από MDF</t>
  </si>
  <si>
    <t>08.03</t>
  </si>
  <si>
    <t>Πόρτες ραμποτέ ή ταμπλαδωτές από συμπαγή ξυλεία  δρύ,καρυδιά, καστανιά κλπ.</t>
  </si>
  <si>
    <t>08.04</t>
  </si>
  <si>
    <t>Ξύλινα κουφώματα με παντζούρια γαλλικού τύπου</t>
  </si>
  <si>
    <t>08.05</t>
  </si>
  <si>
    <t>Ξύλινα κουφώματα με παντζούρια γερμανικού τύπου</t>
  </si>
  <si>
    <t>08.06</t>
  </si>
  <si>
    <t>Ξύλινα κουφώματα με παντζούρια χωριάτικου  τύπου</t>
  </si>
  <si>
    <t>08.07</t>
  </si>
  <si>
    <t xml:space="preserve">Εξώθυρες ξύλινες καρφωτές περαστές </t>
  </si>
  <si>
    <t>08.08</t>
  </si>
  <si>
    <t xml:space="preserve">Πόρτες και παράθυρα αλουμινίου ανοιγόμενα ή και ανακλινόμενα, συρόμενα ή σταθερά </t>
  </si>
  <si>
    <t>08.09</t>
  </si>
  <si>
    <t>Πατζούρια αλουμινίου  ανοιγόμενα ή συρόμενα</t>
  </si>
  <si>
    <t>08.10</t>
  </si>
  <si>
    <t xml:space="preserve">Ρολλά αλουμινίου </t>
  </si>
  <si>
    <t>08.11</t>
  </si>
  <si>
    <t>Βιτρίνες αλουμινίου</t>
  </si>
  <si>
    <t>08.12</t>
  </si>
  <si>
    <t>Πόρτες και παραθυρα συνθετικά PVC ανοιγόμενα ή και ανακλινόμενα, συρόμενα ή σταθερά</t>
  </si>
  <si>
    <t>08.13</t>
  </si>
  <si>
    <t>Πατζούρια συνθετικά PVC  ανοιγόμενα ή συρόμενα</t>
  </si>
  <si>
    <t>08.14</t>
  </si>
  <si>
    <t xml:space="preserve">Ρολλά συνθετικά PVC </t>
  </si>
  <si>
    <t>08.15</t>
  </si>
  <si>
    <t>Κινητές σίτες αερισμού</t>
  </si>
  <si>
    <t>08.16</t>
  </si>
  <si>
    <t>Πόρτες εισόδου από αλουμίνιο ή συνθετικό PVC</t>
  </si>
  <si>
    <t>08.17</t>
  </si>
  <si>
    <t>Σιδερένια πόρτες</t>
  </si>
  <si>
    <t>08.18</t>
  </si>
  <si>
    <t>Σιδερένιες παράθυρα</t>
  </si>
  <si>
    <t>08.19</t>
  </si>
  <si>
    <t>Πόρτες βαρέου τύπου ανοιγόμενες ή ρολλά (για βιομηχανίες κτλ)</t>
  </si>
  <si>
    <t>08.20</t>
  </si>
  <si>
    <t>Μονόφυλλη πυράντοχη πόρτα Τ30 έως Τ90 πλήρως εξοπλισμένη</t>
  </si>
  <si>
    <t>08.21</t>
  </si>
  <si>
    <t>Δίφυλλη πυράντοχη πόρτα Τ30 έως Τ90 πλήρως εξοπλισμένη</t>
  </si>
  <si>
    <t>08.22</t>
  </si>
  <si>
    <t>Θωρακισμένη πόρτα με επένδυση ξύλου ή MDF ή άλλο υλικό</t>
  </si>
  <si>
    <t>08.23</t>
  </si>
  <si>
    <t>ΝΤΟΥΛΑΠΕΣ</t>
  </si>
  <si>
    <t>09.01</t>
  </si>
  <si>
    <t>Ντουλάπες κοινές από μελαμίνη, φορμάικα ή καπλαμά (υπνοδωματίων, γραφείων κτλ)</t>
  </si>
  <si>
    <r>
      <t>μ</t>
    </r>
    <r>
      <rPr>
        <vertAlign val="superscript"/>
        <sz val="9"/>
        <rFont val="Calibri"/>
        <family val="2"/>
        <charset val="161"/>
      </rPr>
      <t>2</t>
    </r>
    <r>
      <rPr>
        <sz val="9"/>
        <rFont val="Calibri"/>
        <family val="2"/>
        <charset val="161"/>
      </rPr>
      <t xml:space="preserve"> όψης</t>
    </r>
  </si>
  <si>
    <t>09.02</t>
  </si>
  <si>
    <t>Ντουλάπια κουζίνας από μελαμίνη, φορμάικα ή καπλαμά (πάνω ή κάτω)</t>
  </si>
  <si>
    <t>09.03</t>
  </si>
  <si>
    <t>Ντουλάπια κουζίνας από συμπαγή ξυλεία (πάνω ή κάτω)</t>
  </si>
  <si>
    <t>09.04</t>
  </si>
  <si>
    <t>Επένδυση πάγκων κουζίνας με laminate, ξύλο κ.α.</t>
  </si>
  <si>
    <t>09.05</t>
  </si>
  <si>
    <t>ΜΟΝΩΣΕΙΣ ΣΤΕΓΑΝΩΣΕΙΣ</t>
  </si>
  <si>
    <t>10.01</t>
  </si>
  <si>
    <t>Θερμομόνωση - υγρομόνωση δώματος (επαλειφόμενα υλικα)</t>
  </si>
  <si>
    <t>10.02</t>
  </si>
  <si>
    <t>Θερμομόνωση - υγρομόνωση δώματος (συμβατική)</t>
  </si>
  <si>
    <t>10.03</t>
  </si>
  <si>
    <t>Θερμομονωτική στρώση οποιουδήποτε τύπου και πάχους σε τοιχοποιία ή δομικό στοιχείο σκυροδέματος ή σε πλάκα οροφής τοποθετημένη στο ενδιάμεσο κενό τοιχοποιίας ή επί της μίας πλευράς με στηρίγματα</t>
  </si>
  <si>
    <t>10.04</t>
  </si>
  <si>
    <t>Θερμοπρόσοψη εξ. Επιφανειών (πάχους μέχρι 7 εκ.)</t>
  </si>
  <si>
    <t>10.05</t>
  </si>
  <si>
    <t>Υγρομόνωση τοιχείων υπογείου</t>
  </si>
  <si>
    <t>10.06</t>
  </si>
  <si>
    <t>Υγρομόνωση δαπέδων επι εδάφους</t>
  </si>
  <si>
    <t>10.07</t>
  </si>
  <si>
    <t>ΜΑΡΜΑΡΙΚΑ</t>
  </si>
  <si>
    <t>11.01</t>
  </si>
  <si>
    <t>Κατώφλια, ποδιές παραθύρων, επίστρωση στηθαίων, μπαλκονιών, κτλ με μάρμαρο πλάτους έως 25 cm</t>
  </si>
  <si>
    <t>11.02</t>
  </si>
  <si>
    <t>Κατώφλια, ποδιές παραθύρων, επίστρωση στηθαίων, μπαλκονιών, κτλ με μάρμαρο πλάτους 26 έως 50 cm</t>
  </si>
  <si>
    <t>11.03</t>
  </si>
  <si>
    <t>Μαρμαροεπένδυση βαθμίδας κλίμακος (ρίχτι και πάτημα) οποιουδήποτε πλάτους και ύψους</t>
  </si>
  <si>
    <t>11.04</t>
  </si>
  <si>
    <t>Μαρμαροεπένδυση πάγκων εργασίας, κουζίνας κτλ</t>
  </si>
  <si>
    <t>11.05</t>
  </si>
  <si>
    <t xml:space="preserve">Επενδύσεις πάγκων εργασίας, κουζίνας, λουτρών κτλ με γρανίτη </t>
  </si>
  <si>
    <t>11.06</t>
  </si>
  <si>
    <t>ΚΛΙΜΑΚΕΣ</t>
  </si>
  <si>
    <t>12.01</t>
  </si>
  <si>
    <t>Με σιδερένια βαθμίδα (τοποθετημένη και βαμμένη)</t>
  </si>
  <si>
    <t>12.02</t>
  </si>
  <si>
    <t>Με ξύλινη επένδυση βαθμίδας (τοποθετημένη και βαμμένη)</t>
  </si>
  <si>
    <t>12.03</t>
  </si>
  <si>
    <t>ΨΕΥΔΟΡΟΦΕΣ</t>
  </si>
  <si>
    <t>13.01</t>
  </si>
  <si>
    <t>Από γυψοσανίδα</t>
  </si>
  <si>
    <t>13.02</t>
  </si>
  <si>
    <t>Από τσιμεντοσανίδα</t>
  </si>
  <si>
    <t>13.03</t>
  </si>
  <si>
    <t>Από πλάκες ορυκτών ινών σε μεταλλικό σκελετό</t>
  </si>
  <si>
    <t>13.04</t>
  </si>
  <si>
    <t>Επένδυση οροφής με λεπτοσανίδες πλήρης</t>
  </si>
  <si>
    <t>13.05</t>
  </si>
  <si>
    <t>ΕΠΙΚΑΛΥΨΕΙΣ</t>
  </si>
  <si>
    <t>14.01</t>
  </si>
  <si>
    <t xml:space="preserve">Επικεράμωση πλάκας σκυροδέματος </t>
  </si>
  <si>
    <t>14.02</t>
  </si>
  <si>
    <t>Ξύλινη στέγη με κεραμίδια εδραζόμενη σε πλάκα σκυροδέματος (με ή χωρίς προεξοχές - φουρούσια)</t>
  </si>
  <si>
    <t>14.03</t>
  </si>
  <si>
    <t>Ξύλινη στέγη αυτοφερόμενη με δοκούς ή ζευκτά (δικτυώματα - ψαλίδια) με επικάλυψη κεραμίδια - εσωτερική όψη εμφανούς κατασκευής με ραμποτέ ή με ψευδοροφή κτλ</t>
  </si>
  <si>
    <t>14.04</t>
  </si>
  <si>
    <t>Επικάλυψη στέγης με χαλκό</t>
  </si>
  <si>
    <t>14.05</t>
  </si>
  <si>
    <t>Επικάλυψη στέγης με ψευδάργυρο</t>
  </si>
  <si>
    <t>14.06</t>
  </si>
  <si>
    <t>Ξύλινη πέρκολα</t>
  </si>
  <si>
    <t>14.07</t>
  </si>
  <si>
    <t>ΣΤΗΘΑΙΑ</t>
  </si>
  <si>
    <t>15.01</t>
  </si>
  <si>
    <t>Από κιγκλίδωμα σιδερένιο</t>
  </si>
  <si>
    <t>15.02</t>
  </si>
  <si>
    <t>Από κιγκλίδωμα αλουμινίου</t>
  </si>
  <si>
    <t>15.03</t>
  </si>
  <si>
    <t>Από κιγκλίδωμα ανοξείδωτου χάλυβα (ατσάλι)</t>
  </si>
  <si>
    <t>15.04</t>
  </si>
  <si>
    <t>Από κιγκλίδωμα ξύλινο</t>
  </si>
  <si>
    <t>15.05</t>
  </si>
  <si>
    <t xml:space="preserve">Από υαλοπίνακες securit/ triplex με στήριξη  </t>
  </si>
  <si>
    <t>15.06</t>
  </si>
  <si>
    <t>ΧΡΩΜΑΤΙΣΜΟΙ</t>
  </si>
  <si>
    <t>16.01</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</si>
  <si>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ΕΞΩΤΕΡΙΚΩΝ χώρων</t>
  </si>
  <si>
    <t>16.02</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</si>
  <si>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ΕΣΩΤΕΡΙΚΩΝ χώρων</t>
  </si>
  <si>
    <t>16.03</t>
  </si>
  <si>
    <t xml:space="preserve">Πλαστικά σπατουλαριστά </t>
  </si>
  <si>
    <t>16.04</t>
  </si>
  <si>
    <t>Ελαιοχρωματισμοί κοινοί ξυλίνων επιφανειών με χρώματα αλκυδικών ή ακρυλικών ρητινών, βάσεως νερού η διαλύτου</t>
  </si>
  <si>
    <t>16.05</t>
  </si>
  <si>
    <t>Ελαιοχρωματισμοί κοινοί σιδηρών επιφανειών με χρώματα αλκυδικών ή ακρυλικών ρητινών, βάσεως νερού η διαλύτου</t>
  </si>
  <si>
    <t>16.06</t>
  </si>
  <si>
    <t>Βερνικοχρωματισμοί επί σπατουλαρισμένων επιφανειών με εποξειδικά, πολυουρεθανικά ή ακρυλικά συστήματα δύο συστατικών (χώροι υγειονομικού ενδιαφέροντος)</t>
  </si>
  <si>
    <t>16.07</t>
  </si>
  <si>
    <t>Λουστράρισμα ξύλινων επιφανειών με βερνικοχρώματα ενός η δύο συστατικών βάσεως νερού η διαλύτη</t>
  </si>
  <si>
    <t>16.08</t>
  </si>
  <si>
    <t>ΔΙΑΦΟΡΕΣ ΟΙΚΟΔ/ΚΕΣ ΕΡΓΑΣΙΕΣ</t>
  </si>
  <si>
    <t>17.01</t>
  </si>
  <si>
    <t>Τζάκι αποπερατωμένο, με επένδυση της εσωτερικής όψης και καπνοδόχο (κτιστό)</t>
  </si>
  <si>
    <t>17.02</t>
  </si>
  <si>
    <t>Τζάκι αποπερατωμένο, με επένδυση της εσωτερικής όψης και καπνοδόχο (ενεργειακό)</t>
  </si>
  <si>
    <t>17.03</t>
  </si>
  <si>
    <t>Ηλιακός συλλέκτης, συνδεδεμένος, πλήρης, χωρητικότητας μέχρι 120 lt, με μπόιλερ με ενσωματωμένη ηλεκτρική αντίσταση και δυνατότητα σύνδεσης και σε κεντρική θέρμανση.</t>
  </si>
  <si>
    <t>17.04</t>
  </si>
  <si>
    <t>Ηλιακός συλλέκτης, συνδεδεμένος, πλήρης, χωρητικότητας μέχρι 200 lt, με μπόιλερ με ενσωματωμένη ηλεκτρική αντίσταση και δυνατότητα σύνδεσης και σε κεντρική θέρμανση.</t>
  </si>
  <si>
    <t>17.05</t>
  </si>
  <si>
    <t>ΥΔΡΑΥΛΙΚΕΣ ΕΓΚΑΤΑΣΤΑΣΕΙΣ</t>
  </si>
  <si>
    <t>18.01</t>
  </si>
  <si>
    <t>Υδρευση-αποχέτευση κουζίνας λουτρού-wc  (σωληνώσεις)*</t>
  </si>
  <si>
    <r>
      <t>μ</t>
    </r>
    <r>
      <rPr>
        <vertAlign val="superscript"/>
        <sz val="9"/>
        <rFont val="Calibri"/>
        <family val="2"/>
        <charset val="161"/>
      </rPr>
      <t>2</t>
    </r>
    <r>
      <rPr>
        <sz val="9"/>
        <rFont val="Calibri"/>
        <family val="2"/>
        <charset val="161"/>
      </rPr>
      <t>/κατ</t>
    </r>
  </si>
  <si>
    <t>18.02</t>
  </si>
  <si>
    <t>Υδρευση-αποχέτευση κουζίνας λουτρού-wc (συνδέσεις)*</t>
  </si>
  <si>
    <t>18.03</t>
  </si>
  <si>
    <t>Υδραυλική εγκατασταση κολυμβητικής δεξαμενής*</t>
  </si>
  <si>
    <t>18.04</t>
  </si>
  <si>
    <t>Πλαστικές υδρορροές κτιρίου ανεξαρτήτως διαμέτρου</t>
  </si>
  <si>
    <t>18.05</t>
  </si>
  <si>
    <t>Υδρορροές γαλβανιζέ</t>
  </si>
  <si>
    <t>18.06</t>
  </si>
  <si>
    <t>Υδρορροές χάλκινες</t>
  </si>
  <si>
    <t>18.07</t>
  </si>
  <si>
    <t>Σύνδεση με δίκτυο αποχεύτευσης</t>
  </si>
  <si>
    <t>18.08</t>
  </si>
  <si>
    <t>18.09</t>
  </si>
  <si>
    <t>ΘΕΡΜΑΝΣΗ /ΚΛΙΜΑΤΙΣΜΟΣ</t>
  </si>
  <si>
    <t>19.01</t>
  </si>
  <si>
    <t>Κεντρική θέρμανση (περιλαμβάνει υλικά λεβητοστάσιου, θερμαντικά σώματα, σωληνώσεις κλπ)</t>
  </si>
  <si>
    <t>kcal</t>
  </si>
  <si>
    <t>19.02</t>
  </si>
  <si>
    <t>Κλιματισμός - κεντρική εγκατάσταση με αεραγωγούς</t>
  </si>
  <si>
    <t>BTU</t>
  </si>
  <si>
    <t>19.03</t>
  </si>
  <si>
    <t>Κλιματισμός ατομικές μονάδες μέχρι 7000 BTU</t>
  </si>
  <si>
    <t>19.04</t>
  </si>
  <si>
    <t>Κλιματισμός ατομικές μονάδες μέχρι 9000 BTU</t>
  </si>
  <si>
    <t>19.05</t>
  </si>
  <si>
    <t>Κλιματισμός ατομικές μονάδες μέχρι 12000 BTU</t>
  </si>
  <si>
    <t>19.06</t>
  </si>
  <si>
    <t>Κλιματισμός ατομικές μονάδες μέχρι 18000 BTU</t>
  </si>
  <si>
    <t>19.07</t>
  </si>
  <si>
    <t>Κλιματισμός ατομικές μονάδες μέχρι 24000 BTU</t>
  </si>
  <si>
    <t>19.08</t>
  </si>
  <si>
    <t>Ενδοδαπέδια θέρμανση κ' ψύξη (Σωληνώσεις Συνδέσεις, σώματα. Η αντλία θερμότητας στον εξοπλισμό)</t>
  </si>
  <si>
    <t>19.09</t>
  </si>
  <si>
    <t>ΗΛΕΚΤΡΟΛΟΓΙΚΕΣ ΕΓΚΑΤΑΣΤΑΣΕΙΣ</t>
  </si>
  <si>
    <t>20.01.01</t>
  </si>
  <si>
    <r>
      <t>Πλήρης ηλεκτρ/γική εγκατάσταση (ασθενή και ισχυρά ρεύματα) καταλύματος</t>
    </r>
    <r>
      <rPr>
        <u/>
        <sz val="9"/>
        <color indexed="8"/>
        <rFont val="Calibri"/>
        <family val="2"/>
        <charset val="161"/>
      </rPr>
      <t xml:space="preserve"> </t>
    </r>
    <r>
      <rPr>
        <sz val="9"/>
        <color indexed="8"/>
        <rFont val="Calibri"/>
        <family val="2"/>
        <charset val="161"/>
      </rPr>
      <t>(Σωληνώσεις,) *</t>
    </r>
  </si>
  <si>
    <t>20.01.02</t>
  </si>
  <si>
    <r>
      <t xml:space="preserve">Πλήρης ηλεκτρ/γική εγκατάσταση (ασθενή και ισχυρά ρεύματα) </t>
    </r>
    <r>
      <rPr>
        <u/>
        <sz val="9"/>
        <color indexed="8"/>
        <rFont val="Calibri"/>
        <family val="2"/>
        <charset val="161"/>
      </rPr>
      <t xml:space="preserve">καταλύματος
</t>
    </r>
    <r>
      <rPr>
        <sz val="9"/>
        <color indexed="8"/>
        <rFont val="Calibri"/>
        <family val="2"/>
        <charset val="161"/>
      </rPr>
      <t>(Καλοδιώσεις,ρευματολήπτες) *</t>
    </r>
  </si>
  <si>
    <t>20.01.03</t>
  </si>
  <si>
    <r>
      <t xml:space="preserve">Πλήρης ηλεκτρ/γική εγκατάσταση (ασθενή και ισχυρά ρεύματα) </t>
    </r>
    <r>
      <rPr>
        <u/>
        <sz val="9"/>
        <color indexed="8"/>
        <rFont val="Calibri"/>
        <family val="2"/>
        <charset val="161"/>
      </rPr>
      <t xml:space="preserve">Καταστήματος </t>
    </r>
    <r>
      <rPr>
        <sz val="9"/>
        <color indexed="8"/>
        <rFont val="Calibri"/>
        <family val="2"/>
        <charset val="161"/>
      </rPr>
      <t>(Σωληνώσεις,) *</t>
    </r>
  </si>
  <si>
    <t>20.01.04</t>
  </si>
  <si>
    <r>
      <t xml:space="preserve">Πλήρης ηλεκτρ/γική εγκατάσταση (ασθενή και ισχυρά ρεύματα) </t>
    </r>
    <r>
      <rPr>
        <u/>
        <sz val="9"/>
        <color indexed="8"/>
        <rFont val="Calibri"/>
        <family val="2"/>
        <charset val="161"/>
      </rPr>
      <t xml:space="preserve">Καταστήματος </t>
    </r>
    <r>
      <rPr>
        <sz val="9"/>
        <color indexed="8"/>
        <rFont val="Calibri"/>
        <family val="2"/>
        <charset val="161"/>
      </rPr>
      <t>(Καλοδιώσεις,ρευματολήπτες) *</t>
    </r>
  </si>
  <si>
    <t>20.01.05</t>
  </si>
  <si>
    <r>
      <t>Πλήρης ηλεκτρ/γική εγκατάσταση (ασθενή και ισχυρά ρεύματα) Βιοτεχνκού ή βιομηχανικού κτιρίου</t>
    </r>
    <r>
      <rPr>
        <u/>
        <sz val="9"/>
        <color indexed="8"/>
        <rFont val="Calibri"/>
        <family val="2"/>
        <charset val="161"/>
      </rPr>
      <t xml:space="preserve"> </t>
    </r>
    <r>
      <rPr>
        <sz val="9"/>
        <color indexed="8"/>
        <rFont val="Calibri"/>
        <family val="2"/>
        <charset val="161"/>
      </rPr>
      <t>(Σωληνώσεις,) *</t>
    </r>
  </si>
  <si>
    <t>20.01.06</t>
  </si>
  <si>
    <r>
      <t xml:space="preserve">Πλήρης ηλεκτρ/γική εγκατάσταση (ασθενή και ισχυρά ρεύματα) </t>
    </r>
    <r>
      <rPr>
        <u/>
        <sz val="9"/>
        <color indexed="8"/>
        <rFont val="Calibri"/>
        <family val="2"/>
        <charset val="161"/>
      </rPr>
      <t>Βιοτεχνκού ή βιομηχανικού κτιρίου</t>
    </r>
    <r>
      <rPr>
        <sz val="9"/>
        <color indexed="8"/>
        <rFont val="Calibri"/>
        <family val="2"/>
        <charset val="161"/>
      </rPr>
      <t>(Καλοδιώσεις,ρευματολήπτες) *</t>
    </r>
  </si>
  <si>
    <t>20.01.07</t>
  </si>
  <si>
    <r>
      <t xml:space="preserve">Πλήρης ηλεκτρ/γική εγκατάσταση (ασθενή και ισχυρά ρεύματα) </t>
    </r>
    <r>
      <rPr>
        <u/>
        <sz val="9"/>
        <color indexed="8"/>
        <rFont val="Calibri"/>
        <family val="2"/>
        <charset val="161"/>
      </rPr>
      <t xml:space="preserve">Αποθηκευτικού χώρου </t>
    </r>
    <r>
      <rPr>
        <sz val="9"/>
        <color indexed="8"/>
        <rFont val="Calibri"/>
        <family val="2"/>
        <charset val="161"/>
      </rPr>
      <t>(Καλοδιώσεις,ρευματολήπτες) *</t>
    </r>
  </si>
  <si>
    <t>20.01.08</t>
  </si>
  <si>
    <r>
      <t xml:space="preserve">Πλήρης ηλεκτρ/γική εγκατάσταση (ασθενή και ισχυρά ρεύματα) </t>
    </r>
    <r>
      <rPr>
        <u/>
        <sz val="9"/>
        <color indexed="8"/>
        <rFont val="Calibri"/>
        <family val="2"/>
        <charset val="161"/>
      </rPr>
      <t xml:space="preserve">Αποθηκευτικού χώρου </t>
    </r>
    <r>
      <rPr>
        <sz val="9"/>
        <color indexed="8"/>
        <rFont val="Calibri"/>
        <family val="2"/>
        <charset val="161"/>
      </rPr>
      <t>(Σωληνώσεις,) *</t>
    </r>
  </si>
  <si>
    <t>20.02</t>
  </si>
  <si>
    <t>Ηλεκτρολογική εγκατάσταση κολυμβητικής δεξαμενής*</t>
  </si>
  <si>
    <t>20.03</t>
  </si>
  <si>
    <t>Ηλεκτρολογική εγκατάσταση περιβάλλοντα χώρου*</t>
  </si>
  <si>
    <t>20.04</t>
  </si>
  <si>
    <t>ΕΙΔΗ ΥΓΙΕΙΝΗΣ</t>
  </si>
  <si>
    <t>21.01</t>
  </si>
  <si>
    <t>Πλήρες σετ λουτρού (μπανιέρα/υδρομασάζ λεκάνη, νιπτήρας)*</t>
  </si>
  <si>
    <t>αποκ.</t>
  </si>
  <si>
    <t>21.02</t>
  </si>
  <si>
    <t>Πλήρες σετ W.C. (ντουζιέρα, λεκάνη, νιπτήρας)*</t>
  </si>
  <si>
    <t>21.03</t>
  </si>
  <si>
    <t>Σετ W.C  (λεκάνη, νιπτήρας)*</t>
  </si>
  <si>
    <t>21.04</t>
  </si>
  <si>
    <t>Νεροχύτης Γρανιτένιος*</t>
  </si>
  <si>
    <t>21.05</t>
  </si>
  <si>
    <t>Νεροχύτης ανοξείδωτος*</t>
  </si>
  <si>
    <t>21.06</t>
  </si>
  <si>
    <t>Μπαταρία κουζίνας*</t>
  </si>
  <si>
    <t>21.07</t>
  </si>
  <si>
    <t>ΕΙΔΙΚΕΣ ΕΓΚΑΤΑΣΤΑΣΕΙΣ
Α) ΑΝΕΛΚΥΣΤΗΡΕΣ
Β) ΕΓΚ/ΣΕΙΣ ΑΜΕΑ</t>
  </si>
  <si>
    <t>22.01</t>
  </si>
  <si>
    <t>Ανελκυστήρας 4 ατόμων μέχρι 4 στάσεων</t>
  </si>
  <si>
    <t>22.02</t>
  </si>
  <si>
    <t>Προσαύξηση ανά στάση πέρα των 4, για ανελκυστήρα 4 ατόμων</t>
  </si>
  <si>
    <t>στάση</t>
  </si>
  <si>
    <t>22.03</t>
  </si>
  <si>
    <t>ΜΕΤΑΛΛΙΚΗ  ΚΑΤΑΣΚΕΥΗ</t>
  </si>
  <si>
    <t>23.01</t>
  </si>
  <si>
    <t xml:space="preserve">Μεταλλικός σκελετός </t>
  </si>
  <si>
    <t>κιλά</t>
  </si>
  <si>
    <t>23.02</t>
  </si>
  <si>
    <t>Πάνελ με μόνωση</t>
  </si>
  <si>
    <t>23.03</t>
  </si>
  <si>
    <t>Πάνελ με μόνωση ψυγειου</t>
  </si>
  <si>
    <t>23.04</t>
  </si>
  <si>
    <t>ΔΙΑΦΟΡΕΣ ΚΤΙΡΙΑΚΕΣ ΔΑΠΑΝΕΣ</t>
  </si>
  <si>
    <t>24.01</t>
  </si>
  <si>
    <t>Ασφαλιστικές εισφορές</t>
  </si>
  <si>
    <t>24.02</t>
  </si>
  <si>
    <t>ΓΕΝΙΚΟ ΣΥΝΟΛΟ</t>
  </si>
  <si>
    <t>ΚΑΤΗΓΟΡΙΑ ΠΡΑΞΕΩΝ 4.2.2</t>
  </si>
  <si>
    <t>ΔΑΠΑΝΕΣ ΓΙΑ ΑΠΟΚΤΗΣΗ ΓΗΣ</t>
  </si>
  <si>
    <t>ΚΤΙΡΙΑΚΕΣ ΕΓΚΑΤΑΣΤΑΣΕΙΣ - ΕΡΓΑ ΥΠΟΔΟΜΗΣ &amp; ΠΕΡΙΒΑΛΛΟΝΤΟΣ ΧΩΡΟΥ</t>
  </si>
  <si>
    <t>ΜΗΧΑΝΟΛΟΓΙΚΟΣ ΕΞΟΠΛΙΣΜΟΣ</t>
  </si>
  <si>
    <t>ΛΟΙΠΟΣ ΕΞΟΠΛΙΣΜΟΣ</t>
  </si>
  <si>
    <t>ΕΞΟΠΛΙΣΜΟΣ ΑΠΕ</t>
  </si>
  <si>
    <t>ΜΕΛΕΤΕΣ</t>
  </si>
  <si>
    <t>ΔΑΠΑΝΕΣ ΠΡΟΒΟΛΗΣ - ΠΡΟΩΘΗΣΗΣ</t>
  </si>
  <si>
    <t>ΛΟΙΠΕΣ ΔΑΠΑΝΕΣ</t>
  </si>
  <si>
    <t>ΕΙΔΙΚΟΣ ΕΞΟΠΛΙΣΜΟΣ</t>
  </si>
  <si>
    <t>ΣΥΣΤΗΜΑΤΑ ΠΟΙΟΤΗΤΑΣ</t>
  </si>
  <si>
    <t>ΓΕΝΙΚΕΣ ΔΑΠΑΝΕΣ (10%)</t>
  </si>
  <si>
    <t>ΑΕΙΦΟΡΟΣ ΑΝΑΠΤΥΞΗ</t>
  </si>
  <si>
    <t>γαλάζια ανάπτυξη (γαλάζια καινοτομία, μπλε βιοτεχνολογία κ.α.), σύμφωνα με τις κατευθύνσεις της ΕΕ ή τις περιφερειακές και εθνικές πολιτικές</t>
  </si>
  <si>
    <t>ΠΡΟΣΦΟΡΕΣ</t>
  </si>
  <si>
    <t>α/α</t>
  </si>
  <si>
    <t>ΣΤΟΙΧΕΙΑ ΠΑΡΑΣΤΑΤΙΚΟΥ</t>
  </si>
  <si>
    <t>ΣΤΟΙΧΕΙΑ ΕΞΟΦΛΗΣΗΣ</t>
  </si>
  <si>
    <t>Αρ. παραστατικού</t>
  </si>
  <si>
    <t>Ημ/νια έκδοσης</t>
  </si>
  <si>
    <t>Εκδότης</t>
  </si>
  <si>
    <t>ΦΠΑ%</t>
  </si>
  <si>
    <t>Σύνολο</t>
  </si>
  <si>
    <t>Τρόπος εξόφλησης</t>
  </si>
  <si>
    <t>Ημερομηνία εξόφλησης</t>
  </si>
  <si>
    <t>Αριθ. παραστατικού εξόφλησης</t>
  </si>
  <si>
    <t>Γενικό άθροισμα</t>
  </si>
  <si>
    <t>Εξυπηρέτηση κριτηρίων ΕΠΙΛΟΓΗΣ (ΑΕΙΦΟΡΟΣ ΑΝΑΠΤΥΞΗ)</t>
  </si>
  <si>
    <t>1</t>
  </si>
  <si>
    <t>2</t>
  </si>
  <si>
    <t>3</t>
  </si>
  <si>
    <t>4</t>
  </si>
  <si>
    <t>ΠΕΡΙΓΡΑΦΗ</t>
  </si>
  <si>
    <t>ΣΥΝΟΛΟ</t>
  </si>
  <si>
    <t>Μ.Μ</t>
  </si>
  <si>
    <t>2.   ΚΤΙΡΙΑΚΕΣ ΕΓΚΑΤΑΣΤΑΣΕΙΣ - ΕΡΓΑ ΥΠΟΔΟΜΗΣ &amp; ΠΕΡΙΒΑΛΛΟΝΤΟΣ ΧΩΡΟΥ</t>
  </si>
  <si>
    <t>6.   ΕΞΟΠΛΙΣΜΟΣ ΑΠΕ</t>
  </si>
  <si>
    <t>3.   ΜΗΧΑΝΟΛΟΓΙΚΟΣ ΕΞΟΠΛΙΣΜΟΣ</t>
  </si>
  <si>
    <t>5.   ΕΙΔΙΚΟΣ ΕΞΟΠΛΙΣΜΟΣ</t>
  </si>
  <si>
    <t>ΤΙΤΛΟΣ ΚΑΙ ΠΕΡΙΓΡΑΦΗ ΣΥΣΤΗΜΑΤΟΣ ΠΡΟΤΥΠΟΥ</t>
  </si>
  <si>
    <t>ΠΕΡΙΓΡΑΦΗ ΔΑΠΑΝΗΣ</t>
  </si>
  <si>
    <t>ΤΕΜΗΡΙΩΣΗ ΚΟΣΤΟΥΣ</t>
  </si>
  <si>
    <t>ΕΠΙΧΕΙΡΗΣΙΑΚΟ ΠΡΟΓΡΑΜΜΑ:</t>
  </si>
  <si>
    <t>ΕΠ ΑΛΙΕΙΑΣ &amp; ΘΑΛΑΣΣΑΣ 2014 - 2020</t>
  </si>
  <si>
    <t>ΠΡΟΤΕΡΑΙΟΤΗΤΑ:</t>
  </si>
  <si>
    <t xml:space="preserve">4. ΑΥΞΗΣΗ ΤΗΣ ΑΠΑΣΧΟΛΗΣΗΣ ΚΑΙ ΤΗΣ ΕΔΑΦΙΚΗΣ ΣΥΝΟΧΗΣ </t>
  </si>
  <si>
    <t>ΜΕΤΡΟ:</t>
  </si>
  <si>
    <t>8.3.3. Άρθρο 63. Εφαρμογή στρατηγικών τοπικής ανάπτυξης (για παρεμβάσεις ιδιωτικού χαρακτήρα)</t>
  </si>
  <si>
    <t xml:space="preserve">ΚΩΔΙΚΟΣ ΠΡΟΣΚΛΗΣΗΣ: </t>
  </si>
  <si>
    <t>ΕΥΡΩΠΑΪΚΗ ΕΝΩΣΗ</t>
  </si>
  <si>
    <t xml:space="preserve">Ευρωπαϊκό Ταμείο </t>
  </si>
  <si>
    <t>Θάλασσας και Αλιείας</t>
  </si>
  <si>
    <t>ΥΠΟΔΕΙΓΜΑ VI_B - ΑΝΑΛΥΤΙΚΟΣ ΠΡΟΫΠΟΛΟΓΙΣΜΟΣ Κ.Ε.</t>
  </si>
  <si>
    <t>Εξυπηρέτηση κριτηρίων ΕΠΙΛΟΓΗΣ (ΝΕΕΣ ΤΕΧΝΟΛΟΓΙΕΣ) ΝΑΙ Ή ΚΕΝΟ</t>
  </si>
  <si>
    <r>
      <t xml:space="preserve">Σημείωση : </t>
    </r>
    <r>
      <rPr>
        <sz val="9"/>
        <color theme="1"/>
        <rFont val="Calibri"/>
        <family val="2"/>
        <charset val="161"/>
      </rPr>
      <t xml:space="preserve"> μέχρι το 10% του συνολικού κόστους της πράξης. </t>
    </r>
  </si>
  <si>
    <t>Οι στήλες συμπληρώνονται αυτόματα</t>
  </si>
  <si>
    <t>ΤΙΤΛΟΣ ΠΡΟΤΑΣΗΣ</t>
  </si>
  <si>
    <t>ΚΩΔΙΚΟΣ ΠΡΟΤΑΣΗΣ ΣΤΟ ΠΣΚΕ:</t>
  </si>
  <si>
    <t xml:space="preserve">ΚΤΙΡΙΑΚΕΣ ΕΓΚΑΤΑΣΤΑΣΕΙΣ - ΕΡΓΑ ΥΠΟΔΟΜΗΣ </t>
  </si>
  <si>
    <t xml:space="preserve">ΕΙΔΙΚΟΣ ΕΞΟΠΛΙΣΜΟΣ </t>
  </si>
  <si>
    <t>ΔΑΠΑΝΕΣ ΠΡΟΒΟΛΗΣ - ΠΡΟΩΘΗΣΗΣ (10%)</t>
  </si>
  <si>
    <t xml:space="preserve">1.   ΔΑΠΑΝΕΣ ΓΙΑ ΑΠΟΚΤΗΣΗ ΓΗΣ &amp; ΔΑΠΑΝΕΣ ΠΕΙΡΒΑΛΛΟΝΤΟΣ ΧΩΡΟΥ </t>
  </si>
  <si>
    <t>ΑΠΟΚΤΗΣΗ ΓΗΣ</t>
  </si>
  <si>
    <t>Οικοδομημένη γη</t>
  </si>
  <si>
    <t>Μη οικοδομημενη γη</t>
  </si>
  <si>
    <t>μ2</t>
  </si>
  <si>
    <t>ΆΛΛΕΣ ΔΑΠΑΝΕΣ ΠΕΡΙΒΑΛΟΝΤΑ ΧΩΟΡΥ</t>
  </si>
  <si>
    <t>Α 01.01</t>
  </si>
  <si>
    <t>Α 01.02</t>
  </si>
  <si>
    <t>ΠΧ.01.01</t>
  </si>
  <si>
    <t>ΠΧ.01.02</t>
  </si>
  <si>
    <t>ΠΧ.01.03</t>
  </si>
  <si>
    <t>ΠΧ.01.04</t>
  </si>
  <si>
    <t>ΠΧ.01.05</t>
  </si>
  <si>
    <t>ΠΧ.01.06</t>
  </si>
  <si>
    <t>ΠΧ.01.07</t>
  </si>
  <si>
    <t>ΠΧ.02.01</t>
  </si>
  <si>
    <t>ΠΧ.02.02</t>
  </si>
  <si>
    <t>ΔΑΠΑΝΕΣ ΔΙΑΜΟΡΦΩΣΗΣ</t>
  </si>
  <si>
    <t>ΠΧ.02.03</t>
  </si>
  <si>
    <t>ΠΧ.02.04</t>
  </si>
  <si>
    <t>ΠΧ.02.05</t>
  </si>
  <si>
    <t>ΠΧ.02.06</t>
  </si>
  <si>
    <t>ΠΧ.02.07</t>
  </si>
  <si>
    <t>ΠΧ.02.08</t>
  </si>
  <si>
    <t>ΠΧ.02.09</t>
  </si>
  <si>
    <t>ΠΧ.02.10</t>
  </si>
  <si>
    <t>ΠΧ.03.01</t>
  </si>
  <si>
    <t>ΠΧ.03.02</t>
  </si>
  <si>
    <t>7.   ΣΥΣΤΗΜΑΤΑ ΠΟΙΟΤΗΤΑΣ</t>
  </si>
  <si>
    <t>8.   ΔΑΠΑΝΕΣ ΠΡΟΒΟΛΗΣ - ΠΡΟΩΘΗΣΗΣ</t>
  </si>
  <si>
    <t xml:space="preserve">9.   ΓΕΝΙΚΕΣ ΔΑΠΑΝΕΣ </t>
  </si>
  <si>
    <t>10.  ΛΟΙΠΕΣ ΔΑΠΑΝΕΣ</t>
  </si>
  <si>
    <t>ΠΙΝΑΚΑΣ ΠΑΡΑΣΤΑΤΙΚΩΝ ΑΙΤΟΥΜΕΝΩΝ ΑΝΑΔΡΟΜΙΚΩΝ ΔΑΠΑΝΩΝ</t>
  </si>
  <si>
    <t>Τιμολόγιο πώλησης αγαθών</t>
  </si>
  <si>
    <t>Καθαρή Αξία (**)</t>
  </si>
  <si>
    <t>Σύνολο (**)</t>
  </si>
  <si>
    <t>Ποσό εξόφλησης (***)</t>
  </si>
  <si>
    <t>Τραπεζική κατάθεση</t>
  </si>
  <si>
    <t>ΚΤΙΡΙΑΚΕΣ ΕΓΚΑΤΑΣΤΑΣΕΙΣ - ΕΡΓΑ ΥΠΟΔΟΜΗΣ</t>
  </si>
  <si>
    <t>Τιμολόγιο δελτίο αποστολής</t>
  </si>
  <si>
    <t>Περιγραφή τιμολογίου</t>
  </si>
  <si>
    <t>Σκυρόδεμα C20/25</t>
  </si>
  <si>
    <t>Σίδερα</t>
  </si>
  <si>
    <t>Μετρητά έως 500€</t>
  </si>
  <si>
    <t>-</t>
  </si>
  <si>
    <t>Τιμολόγιο παροχής υπηρεσιών</t>
  </si>
  <si>
    <t>Εργασία οπλισμένου σκροδέματος</t>
  </si>
  <si>
    <r>
      <t xml:space="preserve">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που δεν υπερβαίνει το 10% των συνολικών επιλέξιμων δαπανών για την οικεία πράξη. Για εγκαταλελειμμένες και πρώην βιομηχανικές εγκαταστάσεις που περιλαμβάνουν κτίρια, το όριο αυτό αυξάνεται στο 15%. </t>
    </r>
    <r>
      <rPr>
        <sz val="9"/>
        <color rgb="FFFF0000"/>
        <rFont val="Calibri"/>
        <family val="2"/>
        <charset val="161"/>
      </rPr>
      <t xml:space="preserve">Ειδικά για τις επενδύσεις όπως καταλύματα, εναλλακτικός τουρισμός, εστιατόρια είναι επιλέξιμες οι δαπάνες έργων πρασίνου και διακόσμησης (εφόσον αποτελούν λειτουργικό τμήμα της επιχείρησης) στο σύνολο τους ανεξαρτήτως ποσοστού. </t>
    </r>
  </si>
  <si>
    <t>Αρχιτεκτονική, στατική και υδραυλική μελέτη για την έκδοση της οικοδομικής άδειας</t>
  </si>
  <si>
    <t>Δημήτριος Μελετητής</t>
  </si>
  <si>
    <t>Έμβασμα</t>
  </si>
  <si>
    <t>Μελέτης και επίβλεψη οικοδομικής άδειας</t>
  </si>
  <si>
    <t>Μ1</t>
  </si>
  <si>
    <t>ΑΝΑΔΡΟΜΙΚΕΣ ΔΑΠΑΝΕΣ (μετά την 21/12/2016)</t>
  </si>
  <si>
    <t>ΠΟΣΟΤΗΤΑ(*)</t>
  </si>
  <si>
    <t xml:space="preserve">ΚΑΤΗΓΟΡΙΑ ΔΑΠΑΝΗΣ </t>
  </si>
  <si>
    <t>Κωδ εργασίας</t>
  </si>
  <si>
    <t>Είδος παραστατικού</t>
  </si>
  <si>
    <t>Καθαρή Αξία (****)</t>
  </si>
  <si>
    <t xml:space="preserve">ΦΠΑ%  </t>
  </si>
  <si>
    <t>Ποσό ΦΠΑ (*)</t>
  </si>
  <si>
    <t>(*****) Η στήλη 3 ταυτίζεται με την στήλη 3 του "Αναλυτικού πίνακα προϋπολογισμού"</t>
  </si>
  <si>
    <t>ΚΑΘΑΡΗ ΑΞΙΑ</t>
  </si>
  <si>
    <t>ΚΟΣΤΟΣ ΕΡΓΟΥ €</t>
  </si>
  <si>
    <t>ΑΝΑΔΡΟΜΙΚΕΣ ΔΑΠΑΝΕΣ €(*)</t>
  </si>
  <si>
    <t>5</t>
  </si>
  <si>
    <t>6</t>
  </si>
  <si>
    <t>7</t>
  </si>
  <si>
    <t>8</t>
  </si>
  <si>
    <t>ΑΞΙΑ ΜΕ ΦΠΑ</t>
  </si>
  <si>
    <t>IDAMPETON</t>
  </si>
  <si>
    <t>ΠΟΣΟΣΤΟ ΑΝΑΔΡΟΜΙΚΩΝ</t>
  </si>
  <si>
    <t>(*) Το σύνολο των Αναδρομικών Δαπανών δεν μπορεί να είναι μεγαλύτερο από το 50%   του αιτούμενου κόστους του έργου. Πάν από το ποσοστό αυτό οι αναδρομικές δαπάνες θα θεωρούνται μη επιλέξιμες</t>
  </si>
  <si>
    <t>ΚΑΘΑΡΗ ΑΞΙΑ(*)</t>
  </si>
  <si>
    <t>``</t>
  </si>
  <si>
    <t>ΣΥΝΟΛΙΚΟΣ ΑΙΤΟΥΜΕΝΟΣ ΠΡΟΫΠΟΛΟΓΙΣΜΟΣ ΠΡΑΞΗΣ</t>
  </si>
  <si>
    <t>(*)      συμπληρώνεται ο ΦΠΑ είτε είναι επιλέξιμη δαπάνη του έργου είτε όχι</t>
  </si>
  <si>
    <t>(****) Η Αιτούμενη καθαρή αξία μπορεί να είναι διαφορετική  από την αξία τιμολογίου</t>
  </si>
  <si>
    <t>ΕΙΔΟΣ ΕΡΓΑΣΙΑΣ (*****)</t>
  </si>
  <si>
    <r>
      <t xml:space="preserve">(*)Στην στήλη 5 συμπληρώνεται η συνολική ποσότητα όπως προκύπτει βάσει των αναλυτικών </t>
    </r>
    <r>
      <rPr>
        <b/>
        <sz val="9"/>
        <color theme="1"/>
        <rFont val="Calibri"/>
        <family val="2"/>
        <charset val="161"/>
      </rPr>
      <t xml:space="preserve">προμετρήσεων και επιμετρήσεων </t>
    </r>
    <r>
      <rPr>
        <sz val="9"/>
        <color theme="1"/>
        <rFont val="Calibri"/>
        <family val="2"/>
        <charset val="161"/>
      </rPr>
      <t xml:space="preserve">του έργου                      (**)Στην στήλη 10 συμπληρώνεται η  ποσότητα όπως προκύπτει βάσει των αναλυτικών </t>
    </r>
    <r>
      <rPr>
        <b/>
        <sz val="9"/>
        <color theme="1"/>
        <rFont val="Calibri"/>
        <family val="2"/>
        <charset val="161"/>
      </rPr>
      <t>επιμετρήσεων</t>
    </r>
    <r>
      <rPr>
        <sz val="9"/>
        <color theme="1"/>
        <rFont val="Calibri"/>
        <family val="2"/>
        <charset val="161"/>
      </rPr>
      <t xml:space="preserve"> του έργου                                                                   (***)Στις στήλες 12,13 &amp; 14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t>
    </r>
  </si>
  <si>
    <t>ΦΠΑ (*)</t>
  </si>
  <si>
    <t>ΣΥΝΟΛΙΚΟ ΚΟΣΤΟΣ (*)</t>
  </si>
  <si>
    <t>(*)Στις στήλες 12,13 &amp; 14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(**)Στην στήλη (2) θα δηλωθούν οι δαπάνες με τον κωδ. Γ2 των επιλέξιμων δαπανών (ΠΑΡΑΡΤΗΜΑ ΙΙΙ)</t>
  </si>
  <si>
    <t>(*)Στις στήλες 12,13 &amp; 14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τον κωδ. Γ4 των επιλέξιμων δαπανών (ΠΑΡΑΡΤΗΜΑ ΙΙΙ)</t>
  </si>
  <si>
    <t xml:space="preserve">(*)Στις στήλες 9,10 &amp; 11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τον κωδ. Γ5 των επιλέξιμων δαπανών (ΠΑΡΑΡΤΗΜΑ ΙΙΙ) όπου θα υπάρχει η διάκριση στην Αμοιβή Συμβούλου και στα έξοδα Πιστοποίησης
</t>
  </si>
  <si>
    <t>(*)Στις στήλες 9,10 &amp; 11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τον κωδ. Γ8 των επιλέξιμων δαπανών (ΠΑΡΑΡΤΗΜΑ ΙΙΙ)</t>
  </si>
  <si>
    <t>(*)Στις στήλες 9,10 &amp; 11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τον κωδ. Γ10 των επιλέξιμων δαπανών (ΠΑΡΑΡΤΗΜΑ ΙΙΙ)</t>
  </si>
  <si>
    <t>ΓΕΝΙΚΕΣ ΔΑΠΑΝΕΣ</t>
  </si>
  <si>
    <t>Συνολική Αιτούμενη Αναδρομική  Δαπάνη</t>
  </si>
  <si>
    <t>(**) Στις στήλες 8,9, 10 &amp; 11 συμπληρώνεται η συνολική αξία  του  παραστατικού  για την συγκεκριμένη εργασία - δαπάνη</t>
  </si>
  <si>
    <t>(***) Το ποσό της εξόφλησης θα πρέπει να ισούται με την συνολική αξία του παραστατικού για το σύνολο των εργασιών - δαπανών  που περιλαμβάνει το τιμολόγιο (αιτούμενη ή μη)  σε διαφορετική περίπτωση θεωρείται ανεξόφλητο και μη επιλέξιμο το σύνολο του τιμολογίου</t>
  </si>
  <si>
    <t>ΑΙΤΟΥΜΕΝΟΣ ΠΡΟΫΠΟΛΟΓΙΣΜΟΣ</t>
  </si>
  <si>
    <t xml:space="preserve">ΑΙΤΟΥΜΕΝΕΣ ΑΝΑΔΡΟΜΙΚΕΣ ΔΑΠΑΝΕΣ </t>
  </si>
  <si>
    <t>Ποσό ΦΠΑ (*) (**)</t>
  </si>
  <si>
    <t>1. Μείωση του περιβαλλοντικού αποτυπώματος άνθρακα</t>
  </si>
  <si>
    <t>2. Μείωση των εκπομπών ρύπων με χρήση αντιρρυπαντικής τεχνολογίας, αντιρρυπαντικών πρώτων υλών και καυσίμων</t>
  </si>
  <si>
    <t>3. Γαλάζια ανάπτυξη (γαλάζια καινοτομία, μπλε βιοτεχνολογία κ.α.), σύμφωνα με τις κατευθύνσεις της ΕΕ ή τις περιφερειακές και εθνικές πολιτικές</t>
  </si>
  <si>
    <t>4. Διαχείριση αποβλήτων</t>
  </si>
  <si>
    <t xml:space="preserve">5. Χρήση ανανεώσιμων πηγών ενέργειας, </t>
  </si>
  <si>
    <t xml:space="preserve">6. Χρήση πρακτικών εξοικονόμησης ενέργειας, ύδατος κλπ, </t>
  </si>
  <si>
    <t>7. Εφαρμογή συστημάτων περιβαλλοντικής διαχείρισης (πχ ISO 14000, EMAS)</t>
  </si>
  <si>
    <t>Υποσύνολο ανά εργασία (Κατηγορία δαπάνης)</t>
  </si>
  <si>
    <t xml:space="preserve">ΕΙΔΟΣ ΔΑΠΑΝΗΣ (**) </t>
  </si>
  <si>
    <t>ΚΔ 3</t>
  </si>
  <si>
    <t>Γ2</t>
  </si>
  <si>
    <t>ΚΔ 4</t>
  </si>
  <si>
    <t>Γ3</t>
  </si>
  <si>
    <t>Γ6</t>
  </si>
  <si>
    <t>ΚΔ 5</t>
  </si>
  <si>
    <t>ΚΔ 6</t>
  </si>
  <si>
    <t>Γ4</t>
  </si>
  <si>
    <t>ΚΔ 7</t>
  </si>
  <si>
    <t>Γ5</t>
  </si>
  <si>
    <t>ΚΔ 8</t>
  </si>
  <si>
    <t>Γ10</t>
  </si>
  <si>
    <t>ΚΔ 9</t>
  </si>
  <si>
    <t>Γ8</t>
  </si>
  <si>
    <t>ΚΔ 10</t>
  </si>
  <si>
    <t>Γ7</t>
  </si>
  <si>
    <t>Γ9</t>
  </si>
  <si>
    <t>Γ12</t>
  </si>
  <si>
    <t>63 CLLD.2</t>
  </si>
  <si>
    <t>4.   ΛΟΙΠΟΣ  ΕΞΟΠΛΙΣΜΟΣ</t>
  </si>
  <si>
    <t xml:space="preserve">(*)Στις στήλες 12,13 &amp; 14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τον κωδ. Γ13.1 των επιλέξιμων δαπανών (ΠΑΡΑΡΤΗΜΑ ΙΙΙ)
</t>
  </si>
  <si>
    <t>(*)Στις στήλες 12,13 &amp; 14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τους κωδ. Γ3, Γ6, Γ7 και Γ13.3 των επιλέξιμων δαπανών (ΠΑΡΑΡΤΗΜΑ ΙΙΙ)</t>
  </si>
  <si>
    <t>(*)Στις στήλες 9,10 &amp; 11 συμπληρώνεται η αναδρομική καθαρή αξία, το ΦΠΑ και το συνολικό κόστος της εργασίας όπως αυτή προκύπτει από τις στήλες 16,18 &amp;19 σύμφωνα με τον "Πίνακας αναδρομικών δαπανων "
(**) Στη στήλη (2) θα δηλωθούν οι δαπάνες με τους κωδ Γ9 και Γ12 των επιλέξιμων δαπανών (ΠΑΡΑΡΤΗΜΑ ΙΙΙ)</t>
  </si>
  <si>
    <t>Γ13.3</t>
  </si>
  <si>
    <t>Γ13.1</t>
  </si>
  <si>
    <t>ΔΑΠΑΝΕΣ ΓΙΑ ΑΠΟΚΤΗΣΗ ΓΗΣ &amp; ΔΑΠΑΝΕΣ ΠΕΡΙΒΑΛΛΟΝΤΟΣ ΧΩΡΟΥ (10% η΄ 15%))</t>
  </si>
  <si>
    <t>Πάγια στοιχεία - Ακίνητα - Εδαφικές εκτάσεις</t>
  </si>
  <si>
    <t>Πάγια στοιχεία - Ακίνητα - κτιριακές εγκαταστάσεις</t>
  </si>
  <si>
    <t>Πάγια στοιχεία - Ακίνητα - Λοιπές δαπάνες ακινήτων</t>
  </si>
  <si>
    <t>Πάγια στοιχεία - Εξοπλισμός - Αγορά εξοπλισμού</t>
  </si>
  <si>
    <t>Πάγια στοιχεία - Εξοπλισμός - Ανταλλακτικά ως πάγιος εξοπλισμός</t>
  </si>
  <si>
    <t>Πάγια στοιχεία - ιδιωπαραγωγικές και αυτοπαραδόσεις</t>
  </si>
  <si>
    <t>Πάγια στοιχεία - Μεταφορικά μέσα</t>
  </si>
  <si>
    <t>Πάγια στοιχεία - Αγορά άυλων παγίων στοιχείων</t>
  </si>
  <si>
    <t>Κρατήσεις υπερ τρίτων</t>
  </si>
  <si>
    <t>Χρηματοδοτική μίσθωση</t>
  </si>
  <si>
    <t xml:space="preserve">ΓΕΝΙΚΟ ΣΥΝΟΛΟ </t>
  </si>
  <si>
    <t>ΚΑΤΗΓΟΡΙΑ ΔΑΠΑΝΩΝ</t>
  </si>
  <si>
    <t>Είναι ο Φ.Π.Α. επιλέξιμος;</t>
  </si>
  <si>
    <t>Φόρος προστιθέμενης αξίας</t>
  </si>
  <si>
    <t>Λοιπές επιλέξιμες δαπάνες</t>
  </si>
  <si>
    <t>ΟΧΙ</t>
  </si>
  <si>
    <t>ΚΑΤΗΓΟΡΙΑ ΕΠΙΛΕΞΙΜΩΝ ΔΑΠΑΝΩΝ ΣΥΜΦΩΝΑ ΜΕ ΤΗΝ ΥΠΑΣΥΔ 2018 ΚΑΙ ΤΟ ΠΣΚΕ</t>
  </si>
  <si>
    <t>Χρηματοοικονομικά έξοδα, τραπεζικά έξοδα και άλλες επιβαρύνσεις του δικαιούχου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</si>
</sst>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6" x14ac:knownFonts="1">
    <font>
      <sz val="11"/>
      <color theme="1"/>
      <name val="Calibri"/>
      <family val="2"/>
      <charset val="161"/>
      <scheme val="minor"/>
    </font>
    <font>
      <sz val="10"/>
      <color theme="1"/>
      <name val="Calibri"/>
      <family val="2"/>
      <charset val="161"/>
      <scheme val="minor"/>
    </font>
    <font>
      <b/>
      <sz val="10"/>
      <color theme="1"/>
      <name val="Calibri"/>
      <family val="2"/>
      <charset val="161"/>
      <scheme val="minor"/>
    </font>
    <font>
      <b/>
      <sz val="9"/>
      <color rgb="FF000000"/>
      <name val="Calibri"/>
      <family val="2"/>
      <charset val="161"/>
    </font>
    <font>
      <sz val="9"/>
      <color theme="1"/>
      <name val="Calibri"/>
      <family val="2"/>
      <charset val="161"/>
      <scheme val="minor"/>
    </font>
    <font>
      <b/>
      <sz val="9"/>
      <color rgb="FFFFFFFF"/>
      <name val="Arial Narrow"/>
      <family val="2"/>
      <charset val="161"/>
    </font>
    <font>
      <b/>
      <sz val="9"/>
      <color rgb="FF000000"/>
      <name val="Arial Narrow"/>
      <family val="2"/>
      <charset val="161"/>
    </font>
    <font>
      <b/>
      <sz val="9"/>
      <color rgb="FF548135"/>
      <name val="Arial Narrow"/>
      <family val="2"/>
      <charset val="161"/>
    </font>
    <font>
      <sz val="9"/>
      <name val="Calibri"/>
      <family val="2"/>
      <charset val="161"/>
      <scheme val="minor"/>
    </font>
    <font>
      <vertAlign val="superscript"/>
      <sz val="9"/>
      <name val="Calibri"/>
      <family val="2"/>
      <charset val="161"/>
    </font>
    <font>
      <sz val="9"/>
      <color theme="1"/>
      <name val="Arial Narrow"/>
      <family val="2"/>
      <charset val="161"/>
    </font>
    <font>
      <b/>
      <sz val="9"/>
      <color theme="1"/>
      <name val="Arial Narrow"/>
      <family val="2"/>
      <charset val="161"/>
    </font>
    <font>
      <sz val="9"/>
      <name val="Calibri"/>
      <family val="2"/>
      <charset val="161"/>
    </font>
    <font>
      <vertAlign val="superscript"/>
      <sz val="9"/>
      <color indexed="8"/>
      <name val="Calibri"/>
      <family val="2"/>
      <charset val="161"/>
    </font>
    <font>
      <sz val="9"/>
      <color rgb="FF000000"/>
      <name val="Arial Narrow"/>
      <family val="2"/>
      <charset val="161"/>
    </font>
    <font>
      <vertAlign val="superscript"/>
      <sz val="9"/>
      <color theme="1"/>
      <name val="Calibri"/>
      <family val="2"/>
      <charset val="161"/>
    </font>
    <font>
      <sz val="9"/>
      <color rgb="FFFF0000"/>
      <name val="Arial Narrow"/>
      <family val="2"/>
      <charset val="161"/>
    </font>
    <font>
      <u/>
      <sz val="9"/>
      <color indexed="8"/>
      <name val="Calibri"/>
      <family val="2"/>
      <charset val="161"/>
    </font>
    <font>
      <sz val="9"/>
      <color indexed="8"/>
      <name val="Calibri"/>
      <family val="2"/>
      <charset val="161"/>
    </font>
    <font>
      <b/>
      <sz val="11"/>
      <color theme="1"/>
      <name val="Calibri"/>
      <family val="2"/>
      <charset val="161"/>
      <scheme val="minor"/>
    </font>
    <font>
      <sz val="10"/>
      <name val="Arial"/>
      <family val="2"/>
      <charset val="161"/>
    </font>
    <font>
      <sz val="9"/>
      <color rgb="FF000000"/>
      <name val="Calibri"/>
      <family val="2"/>
      <charset val="161"/>
      <scheme val="minor"/>
    </font>
    <font>
      <b/>
      <sz val="9"/>
      <color rgb="FF00000A"/>
      <name val="Calibri"/>
      <family val="2"/>
      <charset val="161"/>
      <scheme val="minor"/>
    </font>
    <font>
      <sz val="9"/>
      <color rgb="FF00000A"/>
      <name val="Calibri"/>
      <family val="2"/>
      <charset val="161"/>
      <scheme val="minor"/>
    </font>
    <font>
      <sz val="8"/>
      <name val="Calibri"/>
      <family val="2"/>
      <charset val="161"/>
      <scheme val="minor"/>
    </font>
    <font>
      <b/>
      <sz val="9"/>
      <color theme="1"/>
      <name val="Calibri"/>
      <family val="2"/>
      <charset val="161"/>
    </font>
    <font>
      <sz val="9"/>
      <color theme="1"/>
      <name val="Calibri"/>
      <family val="2"/>
      <charset val="161"/>
    </font>
    <font>
      <b/>
      <sz val="9"/>
      <color theme="1"/>
      <name val="Times New Roman"/>
      <family val="1"/>
      <charset val="161"/>
    </font>
    <font>
      <b/>
      <sz val="9"/>
      <color theme="0"/>
      <name val="Times New Roman"/>
      <family val="1"/>
      <charset val="161"/>
    </font>
    <font>
      <b/>
      <sz val="12"/>
      <name val="Calibri"/>
      <family val="2"/>
      <charset val="161"/>
    </font>
    <font>
      <sz val="11"/>
      <name val="Calibri"/>
      <family val="2"/>
      <charset val="161"/>
    </font>
    <font>
      <b/>
      <sz val="16"/>
      <name val="Arial Greek"/>
      <charset val="161"/>
    </font>
    <font>
      <b/>
      <sz val="10"/>
      <name val="Tahoma"/>
      <family val="2"/>
      <charset val="161"/>
    </font>
    <font>
      <sz val="11"/>
      <color theme="1"/>
      <name val="Calibri"/>
      <family val="2"/>
      <charset val="161"/>
      <scheme val="minor"/>
    </font>
    <font>
      <sz val="11"/>
      <name val="Calibri"/>
      <family val="2"/>
      <charset val="161"/>
      <scheme val="minor"/>
    </font>
    <font>
      <sz val="9"/>
      <color rgb="FFFF0000"/>
      <name val="Calibri"/>
      <family val="2"/>
      <charset val="161"/>
    </font>
    <font>
      <b/>
      <sz val="9"/>
      <name val="Arial Narrow"/>
      <family val="2"/>
      <charset val="161"/>
    </font>
    <font>
      <b/>
      <sz val="10"/>
      <color rgb="FFFF0000"/>
      <name val="Calibri"/>
      <family val="2"/>
      <charset val="161"/>
      <scheme val="minor"/>
    </font>
    <font>
      <b/>
      <sz val="12"/>
      <color rgb="FF000000"/>
      <name val="Calibri"/>
      <family val="2"/>
      <charset val="161"/>
      <scheme val="minor"/>
    </font>
    <font>
      <sz val="12"/>
      <color theme="1"/>
      <name val="Calibri"/>
      <family val="2"/>
      <charset val="161"/>
      <scheme val="minor"/>
    </font>
    <font>
      <b/>
      <sz val="11"/>
      <color theme="0"/>
      <name val="Calibri"/>
      <family val="2"/>
      <charset val="161"/>
      <scheme val="minor"/>
    </font>
    <font>
      <sz val="11"/>
      <color theme="0"/>
      <name val="Calibri"/>
      <family val="2"/>
      <charset val="161"/>
      <scheme val="minor"/>
    </font>
    <font>
      <b/>
      <sz val="11"/>
      <color rgb="FFFFFF00"/>
      <name val="Calibri"/>
      <family val="2"/>
      <charset val="161"/>
      <scheme val="minor"/>
    </font>
    <font>
      <b/>
      <sz val="10"/>
      <color rgb="FFFFFF00"/>
      <name val="Calibri"/>
      <family val="2"/>
      <charset val="161"/>
    </font>
    <font>
      <sz val="10"/>
      <color rgb="FFFFFF00"/>
      <name val="Calibri"/>
      <family val="2"/>
      <charset val="161"/>
      <scheme val="minor"/>
    </font>
    <font>
      <b/>
      <sz val="12"/>
      <color theme="1"/>
      <name val="Calibri"/>
      <family val="2"/>
      <charset val="161"/>
      <scheme val="minor"/>
    </font>
  </fonts>
  <fills count="21">
    <fill>
      <patternFill patternType="none"/>
    </fill>
    <fill>
      <patternFill patternType="gray125"/>
    </fill>
    <fill>
      <patternFill patternType="solid">
        <fgColor rgb="FFA6A6A6"/>
        <bgColor indexed="64"/>
      </patternFill>
    </fill>
    <fill>
      <patternFill patternType="solid">
        <fgColor rgb="FF548135"/>
        <bgColor indexed="64"/>
      </patternFill>
    </fill>
    <fill>
      <patternFill patternType="solid">
        <fgColor rgb="FFE2EFD9"/>
        <bgColor indexed="64"/>
      </patternFill>
    </fill>
    <fill>
      <patternFill patternType="solid">
        <fgColor rgb="FFC5E0B2"/>
        <bgColor indexed="64"/>
      </patternFill>
    </fill>
    <fill>
      <patternFill patternType="solid">
        <fgColor rgb="FF385723"/>
        <bgColor indexed="64"/>
      </patternFill>
    </fill>
    <fill>
      <patternFill patternType="solid">
        <fgColor theme="8" tint="0.39997558519241921"/>
        <bgColor indexed="64"/>
      </patternFill>
    </fill>
    <fill>
      <patternFill patternType="solid">
        <fgColor rgb="FFFFFFCC"/>
        <bgColor rgb="FFFFFFFF"/>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4" tint="0.39997558519241921"/>
        <bgColor rgb="FFFFFFFF"/>
      </patternFill>
    </fill>
    <fill>
      <patternFill patternType="solid">
        <fgColor theme="4"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0" fontId="20" fillId="0" borderId="0"/>
    <xf numFmtId="43" fontId="33" fillId="0" borderId="0" applyFont="0" applyFill="0" applyBorder="0" applyAlignment="0" applyProtection="0"/>
    <xf numFmtId="9" fontId="33" fillId="0" borderId="0" applyFont="0" applyFill="0" applyBorder="0" applyAlignment="0" applyProtection="0"/>
  </cellStyleXfs>
  <cellXfs count="508">
    <xf numFmtId="0" fontId="0" fillId="0" borderId="0" xfId="0"/>
    <xf numFmtId="0" fontId="1" fillId="0" borderId="0" xfId="0" applyFont="1"/>
    <xf numFmtId="0" fontId="0" fillId="0" borderId="0" xfId="0" applyAlignment="1">
      <alignment horizontal="center"/>
    </xf>
    <xf numFmtId="0" fontId="4" fillId="0" borderId="0" xfId="0" applyFont="1" applyAlignment="1">
      <alignment horizontal="justify" vertical="center"/>
    </xf>
    <xf numFmtId="0" fontId="4" fillId="0" borderId="0" xfId="0" applyFont="1"/>
    <xf numFmtId="4" fontId="4" fillId="0" borderId="0" xfId="0" applyNumberFormat="1" applyFont="1"/>
    <xf numFmtId="4" fontId="4" fillId="0" borderId="0" xfId="0" applyNumberFormat="1" applyFont="1" applyAlignment="1">
      <alignment horizontal="right"/>
    </xf>
    <xf numFmtId="0" fontId="8" fillId="0" borderId="3"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4" fontId="10" fillId="0" borderId="1" xfId="0" applyNumberFormat="1" applyFont="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vertical="center" wrapText="1"/>
    </xf>
    <xf numFmtId="0" fontId="8" fillId="0" borderId="4" xfId="0" applyFont="1" applyBorder="1" applyAlignment="1">
      <alignment vertical="center" wrapText="1"/>
    </xf>
    <xf numFmtId="0" fontId="4" fillId="0" borderId="4" xfId="0" applyFont="1" applyBorder="1" applyAlignment="1">
      <alignment vertical="center"/>
    </xf>
    <xf numFmtId="0" fontId="4" fillId="0" borderId="1" xfId="0" applyFont="1" applyBorder="1" applyAlignment="1">
      <alignment vertical="center" wrapText="1"/>
    </xf>
    <xf numFmtId="0" fontId="8" fillId="0" borderId="1" xfId="0" applyFont="1" applyBorder="1" applyAlignment="1">
      <alignment horizontal="left" vertical="center" wrapText="1"/>
    </xf>
    <xf numFmtId="3" fontId="8" fillId="0" borderId="1" xfId="0" applyNumberFormat="1" applyFont="1" applyBorder="1" applyAlignment="1">
      <alignment vertical="center"/>
    </xf>
    <xf numFmtId="0" fontId="4" fillId="0" borderId="1" xfId="0" applyFont="1" applyBorder="1" applyAlignment="1">
      <alignment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right" vertical="center" wrapText="1"/>
    </xf>
    <xf numFmtId="0" fontId="8" fillId="0" borderId="2" xfId="0" applyFont="1" applyBorder="1" applyAlignment="1">
      <alignment vertical="center" wrapText="1"/>
    </xf>
    <xf numFmtId="0" fontId="4" fillId="0" borderId="4" xfId="0" applyFont="1" applyBorder="1" applyAlignment="1">
      <alignment vertical="center" wrapText="1"/>
    </xf>
    <xf numFmtId="0" fontId="10" fillId="0" borderId="1" xfId="0" applyFont="1" applyBorder="1" applyAlignment="1">
      <alignment horizontal="left" vertical="center" wrapText="1"/>
    </xf>
    <xf numFmtId="0" fontId="16" fillId="0" borderId="1" xfId="0"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5" fillId="6" borderId="1" xfId="0" applyFont="1" applyFill="1" applyBorder="1" applyAlignment="1">
      <alignment horizontal="left" vertical="center"/>
    </xf>
    <xf numFmtId="0" fontId="19" fillId="0" borderId="0" xfId="0" applyFont="1"/>
    <xf numFmtId="0" fontId="0" fillId="0" borderId="0" xfId="0" applyAlignment="1">
      <alignment horizontal="left"/>
    </xf>
    <xf numFmtId="0" fontId="1" fillId="0" borderId="1" xfId="0" applyFont="1" applyBorder="1" applyAlignment="1">
      <alignment wrapText="1"/>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4" fontId="28" fillId="6" borderId="1" xfId="0" applyNumberFormat="1" applyFont="1" applyFill="1" applyBorder="1"/>
    <xf numFmtId="0" fontId="31" fillId="0" borderId="0" xfId="0" applyFont="1" applyAlignment="1">
      <alignment horizontal="center"/>
    </xf>
    <xf numFmtId="4" fontId="10" fillId="0" borderId="15" xfId="0" applyNumberFormat="1" applyFont="1" applyBorder="1" applyAlignment="1">
      <alignment horizontal="right" vertical="center"/>
    </xf>
    <xf numFmtId="0" fontId="10" fillId="0" borderId="4" xfId="0" applyFont="1" applyBorder="1" applyAlignment="1">
      <alignment horizontal="left" vertical="center"/>
    </xf>
    <xf numFmtId="4" fontId="10" fillId="0" borderId="4" xfId="0" applyNumberFormat="1" applyFont="1" applyBorder="1" applyAlignment="1">
      <alignment horizontal="right" vertical="center"/>
    </xf>
    <xf numFmtId="4" fontId="10" fillId="0" borderId="27" xfId="0" applyNumberFormat="1" applyFont="1" applyBorder="1" applyAlignment="1">
      <alignment horizontal="right" vertical="center"/>
    </xf>
    <xf numFmtId="0" fontId="10" fillId="0" borderId="4"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left" vertical="center"/>
    </xf>
    <xf numFmtId="4" fontId="10" fillId="0" borderId="3" xfId="0" applyNumberFormat="1" applyFont="1" applyBorder="1" applyAlignment="1">
      <alignment horizontal="right" vertical="center"/>
    </xf>
    <xf numFmtId="4" fontId="10" fillId="0" borderId="13" xfId="0" applyNumberFormat="1" applyFont="1" applyBorder="1" applyAlignment="1">
      <alignment horizontal="right" vertical="center"/>
    </xf>
    <xf numFmtId="0" fontId="10" fillId="0" borderId="3"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21" fillId="0" borderId="0" xfId="1" applyFont="1" applyAlignment="1">
      <alignment horizontal="left" vertical="center" wrapText="1"/>
    </xf>
    <xf numFmtId="0" fontId="8" fillId="0" borderId="0" xfId="1" applyFont="1" applyAlignment="1">
      <alignment wrapText="1"/>
    </xf>
    <xf numFmtId="0" fontId="23" fillId="0" borderId="14" xfId="1" applyFont="1" applyBorder="1" applyAlignment="1">
      <alignment horizontal="left" vertical="center" wrapText="1"/>
    </xf>
    <xf numFmtId="0" fontId="23" fillId="0" borderId="1" xfId="1" applyFont="1" applyBorder="1" applyAlignment="1">
      <alignment horizontal="left" vertical="center" wrapText="1"/>
    </xf>
    <xf numFmtId="0" fontId="23" fillId="0" borderId="6" xfId="1" applyFont="1" applyBorder="1" applyAlignment="1">
      <alignment horizontal="left" vertical="center" wrapText="1"/>
    </xf>
    <xf numFmtId="0" fontId="23" fillId="0" borderId="15" xfId="1" applyFont="1" applyBorder="1" applyAlignment="1">
      <alignment horizontal="left" vertical="center" wrapText="1"/>
    </xf>
    <xf numFmtId="2" fontId="23" fillId="0" borderId="15" xfId="1" applyNumberFormat="1" applyFont="1" applyBorder="1" applyAlignment="1">
      <alignment horizontal="left" vertical="center" wrapText="1"/>
    </xf>
    <xf numFmtId="0" fontId="23" fillId="0" borderId="14" xfId="1" applyFont="1" applyBorder="1" applyAlignment="1">
      <alignment horizontal="left" wrapText="1"/>
    </xf>
    <xf numFmtId="0" fontId="21" fillId="0" borderId="6" xfId="1" applyFont="1" applyBorder="1" applyAlignment="1">
      <alignment horizontal="left" vertical="center" wrapText="1"/>
    </xf>
    <xf numFmtId="0" fontId="23" fillId="0" borderId="5" xfId="1" applyFont="1" applyBorder="1" applyAlignment="1">
      <alignment horizontal="left" vertical="center" wrapText="1"/>
    </xf>
    <xf numFmtId="14" fontId="23" fillId="0" borderId="5" xfId="1" applyNumberFormat="1" applyFont="1" applyBorder="1" applyAlignment="1">
      <alignment horizontal="left" vertical="center" wrapText="1"/>
    </xf>
    <xf numFmtId="3" fontId="23" fillId="0" borderId="5" xfId="1" applyNumberFormat="1" applyFont="1" applyBorder="1" applyAlignment="1">
      <alignment horizontal="left" vertical="center" wrapText="1"/>
    </xf>
    <xf numFmtId="14" fontId="23" fillId="0" borderId="1" xfId="1" applyNumberFormat="1" applyFont="1" applyBorder="1" applyAlignment="1">
      <alignment horizontal="left" vertical="center" wrapText="1"/>
    </xf>
    <xf numFmtId="4" fontId="23" fillId="8" borderId="9" xfId="1" applyNumberFormat="1" applyFont="1" applyFill="1" applyBorder="1" applyAlignment="1">
      <alignment horizontal="left" vertical="center" wrapText="1"/>
    </xf>
    <xf numFmtId="3" fontId="23" fillId="8" borderId="9" xfId="1" applyNumberFormat="1" applyFont="1" applyFill="1" applyBorder="1" applyAlignment="1">
      <alignment horizontal="left" vertical="center" wrapText="1"/>
    </xf>
    <xf numFmtId="4" fontId="23" fillId="8" borderId="35" xfId="1" applyNumberFormat="1" applyFont="1" applyFill="1" applyBorder="1" applyAlignment="1">
      <alignment horizontal="left" vertical="center" wrapText="1"/>
    </xf>
    <xf numFmtId="9" fontId="23" fillId="0" borderId="1" xfId="3" applyFont="1" applyBorder="1" applyAlignment="1">
      <alignment horizontal="left" vertical="center" wrapText="1"/>
    </xf>
    <xf numFmtId="0" fontId="5" fillId="6" borderId="5" xfId="0" applyFont="1" applyFill="1" applyBorder="1" applyAlignment="1">
      <alignment horizontal="left" vertical="center"/>
    </xf>
    <xf numFmtId="4" fontId="28" fillId="6" borderId="5" xfId="0" applyNumberFormat="1" applyFont="1" applyFill="1" applyBorder="1"/>
    <xf numFmtId="4" fontId="10" fillId="0" borderId="6" xfId="0" applyNumberFormat="1" applyFont="1" applyBorder="1" applyAlignment="1">
      <alignment horizontal="right" vertical="center"/>
    </xf>
    <xf numFmtId="4" fontId="28" fillId="6" borderId="32" xfId="0" applyNumberFormat="1" applyFont="1" applyFill="1" applyBorder="1"/>
    <xf numFmtId="0" fontId="6" fillId="0" borderId="2" xfId="0" applyFont="1" applyBorder="1" applyAlignment="1">
      <alignment horizontal="center" vertical="center"/>
    </xf>
    <xf numFmtId="0" fontId="8"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horizontal="left" vertical="center"/>
    </xf>
    <xf numFmtId="4" fontId="10" fillId="0" borderId="5" xfId="0" applyNumberFormat="1" applyFont="1" applyBorder="1" applyAlignment="1">
      <alignment horizontal="right" vertical="center"/>
    </xf>
    <xf numFmtId="4" fontId="10" fillId="0" borderId="25" xfId="0" applyNumberFormat="1" applyFont="1" applyBorder="1" applyAlignment="1">
      <alignment horizontal="right" vertical="center"/>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0" fontId="5" fillId="3" borderId="13" xfId="0" applyFont="1" applyFill="1" applyBorder="1" applyAlignment="1">
      <alignment horizontal="center"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25" xfId="0" applyFont="1" applyBorder="1" applyAlignment="1">
      <alignment vertical="center" wrapText="1"/>
    </xf>
    <xf numFmtId="0" fontId="4" fillId="0" borderId="3" xfId="0" applyFont="1" applyBorder="1" applyAlignment="1">
      <alignment vertical="center"/>
    </xf>
    <xf numFmtId="0" fontId="4" fillId="0" borderId="9" xfId="0" applyFont="1" applyBorder="1" applyAlignment="1">
      <alignment vertical="center"/>
    </xf>
    <xf numFmtId="0" fontId="5" fillId="3" borderId="42" xfId="0" applyFont="1" applyFill="1" applyBorder="1" applyAlignment="1">
      <alignment horizontal="center" vertical="center" wrapText="1"/>
    </xf>
    <xf numFmtId="0" fontId="5" fillId="3" borderId="10" xfId="0" applyFont="1" applyFill="1" applyBorder="1" applyAlignment="1">
      <alignment horizontal="center" vertical="center" wrapText="1"/>
    </xf>
    <xf numFmtId="4" fontId="5" fillId="3" borderId="10" xfId="0" applyNumberFormat="1" applyFont="1" applyFill="1" applyBorder="1" applyAlignment="1">
      <alignment horizontal="center" vertical="center" wrapText="1"/>
    </xf>
    <xf numFmtId="4" fontId="5" fillId="3" borderId="45" xfId="0" applyNumberFormat="1" applyFont="1" applyFill="1" applyBorder="1" applyAlignment="1">
      <alignment horizontal="center" vertical="center" wrapText="1"/>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wrapText="1"/>
    </xf>
    <xf numFmtId="0" fontId="5" fillId="3" borderId="45" xfId="0" applyFont="1" applyFill="1" applyBorder="1" applyAlignment="1">
      <alignment horizontal="center" vertical="center" wrapText="1"/>
    </xf>
    <xf numFmtId="0" fontId="8" fillId="0" borderId="27" xfId="0" applyFont="1" applyBorder="1" applyAlignment="1">
      <alignment vertical="center" wrapText="1"/>
    </xf>
    <xf numFmtId="0" fontId="8" fillId="0" borderId="26" xfId="0" applyFont="1" applyBorder="1" applyAlignment="1">
      <alignment vertical="center" wrapText="1"/>
    </xf>
    <xf numFmtId="0" fontId="8"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4" fontId="10" fillId="0" borderId="2" xfId="0" applyNumberFormat="1" applyFont="1" applyBorder="1" applyAlignment="1">
      <alignment horizontal="right" vertical="center"/>
    </xf>
    <xf numFmtId="4" fontId="10" fillId="0" borderId="26" xfId="0" applyNumberFormat="1" applyFont="1" applyBorder="1" applyAlignment="1">
      <alignment horizontal="right" vertical="center"/>
    </xf>
    <xf numFmtId="4" fontId="27" fillId="5" borderId="47" xfId="0" applyNumberFormat="1" applyFont="1" applyFill="1" applyBorder="1"/>
    <xf numFmtId="4" fontId="27" fillId="5" borderId="48" xfId="0" applyNumberFormat="1" applyFont="1" applyFill="1" applyBorder="1"/>
    <xf numFmtId="0" fontId="8" fillId="0" borderId="2" xfId="0" applyFont="1" applyBorder="1" applyAlignment="1">
      <alignment horizontal="left" vertical="center" wrapText="1"/>
    </xf>
    <xf numFmtId="0" fontId="8" fillId="0" borderId="26" xfId="0" applyFont="1" applyBorder="1" applyAlignment="1">
      <alignment horizontal="left" vertical="center"/>
    </xf>
    <xf numFmtId="0" fontId="10" fillId="0" borderId="16" xfId="0" applyFont="1" applyBorder="1" applyAlignment="1">
      <alignment horizontal="center" vertical="center"/>
    </xf>
    <xf numFmtId="0" fontId="4" fillId="0" borderId="15" xfId="0" applyFont="1" applyBorder="1" applyAlignment="1">
      <alignment vertical="center" wrapText="1"/>
    </xf>
    <xf numFmtId="0" fontId="8" fillId="0" borderId="15" xfId="0" applyFont="1" applyBorder="1" applyAlignment="1">
      <alignment horizontal="left" vertical="center" wrapText="1"/>
    </xf>
    <xf numFmtId="0" fontId="8" fillId="0" borderId="36" xfId="0" applyFont="1" applyBorder="1" applyAlignment="1">
      <alignment vertical="center"/>
    </xf>
    <xf numFmtId="0" fontId="4" fillId="0" borderId="15" xfId="0" applyFont="1" applyBorder="1" applyAlignment="1">
      <alignment horizontal="left" vertical="center" wrapText="1"/>
    </xf>
    <xf numFmtId="0" fontId="4" fillId="0" borderId="27" xfId="0" applyFont="1" applyBorder="1" applyAlignment="1">
      <alignment vertical="center" wrapText="1"/>
    </xf>
    <xf numFmtId="0" fontId="4" fillId="0" borderId="26" xfId="0" applyFont="1" applyBorder="1" applyAlignment="1">
      <alignment vertical="center" wrapText="1"/>
    </xf>
    <xf numFmtId="0" fontId="14" fillId="0" borderId="15" xfId="0" applyFont="1" applyBorder="1" applyAlignment="1">
      <alignment horizontal="left" vertical="center" wrapText="1"/>
    </xf>
    <xf numFmtId="0" fontId="4" fillId="0" borderId="14" xfId="0" applyFont="1" applyBorder="1" applyAlignment="1">
      <alignment horizontal="center" vertical="center"/>
    </xf>
    <xf numFmtId="0" fontId="8" fillId="0" borderId="16" xfId="0" applyFont="1" applyBorder="1" applyAlignment="1">
      <alignment horizontal="center" vertical="center" wrapText="1"/>
    </xf>
    <xf numFmtId="0" fontId="8" fillId="0" borderId="42"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xf>
    <xf numFmtId="0" fontId="26" fillId="0" borderId="14" xfId="0" applyFont="1" applyBorder="1" applyAlignment="1">
      <alignment horizontal="left" vertical="center"/>
    </xf>
    <xf numFmtId="0" fontId="26" fillId="0" borderId="24" xfId="0" applyFont="1" applyBorder="1" applyAlignment="1">
      <alignment horizontal="left" vertical="center" wrapText="1"/>
    </xf>
    <xf numFmtId="0" fontId="26" fillId="0" borderId="5" xfId="0" applyFont="1" applyBorder="1" applyAlignment="1">
      <alignment horizontal="left" vertical="center" wrapText="1"/>
    </xf>
    <xf numFmtId="0" fontId="26" fillId="0" borderId="25" xfId="0" applyFont="1" applyBorder="1" applyAlignment="1">
      <alignment horizontal="left" vertical="center"/>
    </xf>
    <xf numFmtId="0" fontId="26" fillId="0" borderId="24" xfId="0" applyFont="1" applyBorder="1" applyAlignment="1">
      <alignment horizontal="left" vertical="center"/>
    </xf>
    <xf numFmtId="0" fontId="26" fillId="0" borderId="5" xfId="0" applyFont="1" applyBorder="1" applyAlignment="1">
      <alignment horizontal="left" vertical="center"/>
    </xf>
    <xf numFmtId="0" fontId="26" fillId="0" borderId="17" xfId="0" applyFont="1" applyBorder="1" applyAlignment="1">
      <alignment horizontal="left" vertical="center" wrapText="1"/>
    </xf>
    <xf numFmtId="0" fontId="26" fillId="0" borderId="4" xfId="0" applyFont="1" applyBorder="1" applyAlignment="1">
      <alignment horizontal="left" vertical="center" wrapText="1"/>
    </xf>
    <xf numFmtId="0" fontId="26" fillId="0" borderId="27" xfId="0" applyFont="1" applyBorder="1" applyAlignment="1">
      <alignment horizontal="left" vertical="center"/>
    </xf>
    <xf numFmtId="0" fontId="26" fillId="0" borderId="17" xfId="0" applyFont="1" applyBorder="1" applyAlignment="1">
      <alignment horizontal="left" vertical="center"/>
    </xf>
    <xf numFmtId="0" fontId="26" fillId="0" borderId="4" xfId="0" applyFont="1" applyBorder="1" applyAlignment="1">
      <alignment horizontal="left" vertical="center"/>
    </xf>
    <xf numFmtId="4" fontId="10" fillId="0" borderId="14" xfId="0" applyNumberFormat="1" applyFont="1" applyBorder="1" applyAlignment="1">
      <alignment horizontal="right" vertical="center"/>
    </xf>
    <xf numFmtId="4" fontId="10" fillId="0" borderId="24" xfId="0" applyNumberFormat="1" applyFont="1" applyBorder="1" applyAlignment="1">
      <alignment horizontal="right" vertical="center"/>
    </xf>
    <xf numFmtId="4" fontId="10" fillId="0" borderId="17" xfId="0" applyNumberFormat="1" applyFont="1" applyBorder="1" applyAlignment="1">
      <alignment horizontal="right" vertical="center"/>
    </xf>
    <xf numFmtId="0" fontId="26" fillId="0" borderId="12" xfId="0" applyFont="1" applyBorder="1" applyAlignment="1">
      <alignment horizontal="left" vertical="center" wrapText="1"/>
    </xf>
    <xf numFmtId="0" fontId="26" fillId="0" borderId="3" xfId="0" applyFont="1" applyBorder="1" applyAlignment="1">
      <alignment horizontal="left" vertical="center" wrapText="1"/>
    </xf>
    <xf numFmtId="4" fontId="10" fillId="0" borderId="12" xfId="0" applyNumberFormat="1" applyFont="1" applyBorder="1" applyAlignment="1">
      <alignment horizontal="right" vertical="center"/>
    </xf>
    <xf numFmtId="0" fontId="25" fillId="11" borderId="46" xfId="0" applyFont="1" applyFill="1" applyBorder="1" applyAlignment="1">
      <alignment horizontal="center" vertical="center"/>
    </xf>
    <xf numFmtId="0" fontId="25" fillId="11" borderId="47" xfId="0" applyFont="1" applyFill="1" applyBorder="1" applyAlignment="1">
      <alignment horizontal="center" vertical="center" wrapText="1"/>
    </xf>
    <xf numFmtId="0" fontId="25" fillId="11" borderId="48" xfId="0" applyFont="1" applyFill="1" applyBorder="1" applyAlignment="1">
      <alignment horizontal="center" vertical="center" wrapText="1"/>
    </xf>
    <xf numFmtId="0" fontId="25" fillId="11" borderId="46" xfId="0" applyFont="1" applyFill="1" applyBorder="1" applyAlignment="1">
      <alignment horizontal="center" vertical="center" wrapText="1"/>
    </xf>
    <xf numFmtId="4" fontId="25" fillId="11" borderId="47" xfId="0" applyNumberFormat="1" applyFont="1" applyFill="1" applyBorder="1" applyAlignment="1">
      <alignment horizontal="center" vertical="center" wrapText="1"/>
    </xf>
    <xf numFmtId="4" fontId="25" fillId="11" borderId="48" xfId="0" applyNumberFormat="1" applyFont="1" applyFill="1" applyBorder="1" applyAlignment="1">
      <alignment horizontal="center" vertical="center" wrapText="1"/>
    </xf>
    <xf numFmtId="4" fontId="25" fillId="9" borderId="9" xfId="0" applyNumberFormat="1" applyFont="1" applyFill="1" applyBorder="1" applyAlignment="1">
      <alignment horizontal="right" vertical="center"/>
    </xf>
    <xf numFmtId="4" fontId="25" fillId="9" borderId="44" xfId="0" applyNumberFormat="1" applyFont="1" applyFill="1" applyBorder="1" applyAlignment="1">
      <alignment horizontal="right" vertical="center"/>
    </xf>
    <xf numFmtId="4" fontId="25" fillId="9" borderId="9" xfId="0" applyNumberFormat="1" applyFont="1" applyFill="1" applyBorder="1" applyAlignment="1">
      <alignment horizontal="right" vertical="center" wrapText="1"/>
    </xf>
    <xf numFmtId="4" fontId="25" fillId="9" borderId="44" xfId="0" applyNumberFormat="1" applyFont="1" applyFill="1" applyBorder="1" applyAlignment="1">
      <alignment horizontal="right" vertical="center" wrapText="1"/>
    </xf>
    <xf numFmtId="4" fontId="25" fillId="9" borderId="47" xfId="0" applyNumberFormat="1" applyFont="1" applyFill="1" applyBorder="1" applyAlignment="1">
      <alignment vertical="center" wrapText="1"/>
    </xf>
    <xf numFmtId="0" fontId="22" fillId="10" borderId="14" xfId="1" applyFont="1" applyFill="1" applyBorder="1" applyAlignment="1">
      <alignment horizontal="center" vertical="center" wrapText="1"/>
    </xf>
    <xf numFmtId="0" fontId="22" fillId="10" borderId="1" xfId="1" applyFont="1" applyFill="1" applyBorder="1" applyAlignment="1">
      <alignment horizontal="center" vertical="center" wrapText="1"/>
    </xf>
    <xf numFmtId="0" fontId="22" fillId="10" borderId="6" xfId="1" applyFont="1" applyFill="1" applyBorder="1" applyAlignment="1">
      <alignment horizontal="center" vertical="center" wrapText="1"/>
    </xf>
    <xf numFmtId="0" fontId="22" fillId="10" borderId="15" xfId="1" applyFont="1" applyFill="1" applyBorder="1" applyAlignment="1">
      <alignment horizontal="center" vertical="center" wrapText="1"/>
    </xf>
    <xf numFmtId="2" fontId="23" fillId="0" borderId="1" xfId="1" applyNumberFormat="1" applyFont="1" applyBorder="1" applyAlignment="1">
      <alignment horizontal="left" vertical="center" wrapText="1"/>
    </xf>
    <xf numFmtId="14" fontId="23" fillId="0" borderId="6" xfId="1" applyNumberFormat="1" applyFont="1" applyBorder="1" applyAlignment="1">
      <alignment horizontal="left" vertical="center" wrapText="1"/>
    </xf>
    <xf numFmtId="4" fontId="23" fillId="8" borderId="32" xfId="1" applyNumberFormat="1" applyFont="1" applyFill="1" applyBorder="1" applyAlignment="1">
      <alignment horizontal="left" vertical="center" wrapText="1"/>
    </xf>
    <xf numFmtId="2" fontId="23" fillId="0" borderId="14" xfId="1" applyNumberFormat="1" applyFont="1" applyBorder="1" applyAlignment="1">
      <alignment horizontal="left" vertical="center" wrapText="1"/>
    </xf>
    <xf numFmtId="4" fontId="23" fillId="8" borderId="24" xfId="1" applyNumberFormat="1" applyFont="1" applyFill="1" applyBorder="1" applyAlignment="1">
      <alignment horizontal="left" vertical="center" wrapText="1"/>
    </xf>
    <xf numFmtId="4" fontId="23" fillId="8" borderId="5" xfId="1" applyNumberFormat="1" applyFont="1" applyFill="1" applyBorder="1" applyAlignment="1">
      <alignment horizontal="left" vertical="center" wrapText="1"/>
    </xf>
    <xf numFmtId="0" fontId="23" fillId="0" borderId="16" xfId="1" applyFont="1" applyBorder="1" applyAlignment="1">
      <alignment horizontal="left" vertical="center" wrapText="1"/>
    </xf>
    <xf numFmtId="0" fontId="23" fillId="0" borderId="2" xfId="1" applyFont="1" applyBorder="1" applyAlignment="1">
      <alignment horizontal="left" vertical="center" wrapText="1"/>
    </xf>
    <xf numFmtId="0" fontId="23" fillId="0" borderId="26" xfId="1" applyFont="1" applyBorder="1" applyAlignment="1">
      <alignment horizontal="left" vertical="center" wrapText="1"/>
    </xf>
    <xf numFmtId="14" fontId="23" fillId="0" borderId="2" xfId="1" applyNumberFormat="1" applyFont="1" applyBorder="1" applyAlignment="1">
      <alignment horizontal="left" vertical="center" wrapText="1"/>
    </xf>
    <xf numFmtId="9" fontId="23" fillId="0" borderId="2" xfId="3" applyFont="1" applyBorder="1" applyAlignment="1">
      <alignment horizontal="left" vertical="center" wrapText="1"/>
    </xf>
    <xf numFmtId="2" fontId="23" fillId="0" borderId="2" xfId="1" applyNumberFormat="1" applyFont="1" applyBorder="1" applyAlignment="1">
      <alignment horizontal="left" vertical="center" wrapText="1"/>
    </xf>
    <xf numFmtId="0" fontId="23" fillId="0" borderId="17" xfId="1" applyFont="1" applyBorder="1" applyAlignment="1">
      <alignment horizontal="left" vertical="center" wrapText="1"/>
    </xf>
    <xf numFmtId="0" fontId="23" fillId="0" borderId="4" xfId="1" applyFont="1" applyBorder="1" applyAlignment="1">
      <alignment horizontal="left" vertical="center" wrapText="1"/>
    </xf>
    <xf numFmtId="14" fontId="23" fillId="0" borderId="4" xfId="1" applyNumberFormat="1" applyFont="1" applyBorder="1" applyAlignment="1">
      <alignment horizontal="left" vertical="center" wrapText="1"/>
    </xf>
    <xf numFmtId="9" fontId="23" fillId="0" borderId="4" xfId="3" applyFont="1" applyBorder="1" applyAlignment="1">
      <alignment horizontal="left" vertical="center" wrapText="1"/>
    </xf>
    <xf numFmtId="2" fontId="23" fillId="0" borderId="27" xfId="1" applyNumberFormat="1" applyFont="1" applyBorder="1" applyAlignment="1">
      <alignment horizontal="left" vertical="center" wrapText="1"/>
    </xf>
    <xf numFmtId="0" fontId="23" fillId="0" borderId="27" xfId="1" applyFont="1" applyBorder="1" applyAlignment="1">
      <alignment horizontal="left" vertical="center" wrapText="1"/>
    </xf>
    <xf numFmtId="0" fontId="23" fillId="0" borderId="28" xfId="1" applyFont="1" applyBorder="1" applyAlignment="1">
      <alignment horizontal="left" vertical="center" wrapText="1"/>
    </xf>
    <xf numFmtId="2" fontId="23" fillId="0" borderId="4" xfId="1" applyNumberFormat="1" applyFont="1" applyBorder="1" applyAlignment="1">
      <alignment horizontal="left" vertical="center" wrapText="1"/>
    </xf>
    <xf numFmtId="0" fontId="22" fillId="10" borderId="24" xfId="1" applyFont="1" applyFill="1" applyBorder="1" applyAlignment="1">
      <alignment horizontal="center" vertical="center" wrapText="1"/>
    </xf>
    <xf numFmtId="0" fontId="22" fillId="10" borderId="5" xfId="1" applyFont="1" applyFill="1" applyBorder="1" applyAlignment="1">
      <alignment horizontal="center" vertical="center" wrapText="1"/>
    </xf>
    <xf numFmtId="0" fontId="22" fillId="10" borderId="25" xfId="1" applyFont="1" applyFill="1" applyBorder="1" applyAlignment="1">
      <alignment horizontal="center" vertical="center" wrapText="1"/>
    </xf>
    <xf numFmtId="0" fontId="22" fillId="10" borderId="32" xfId="1" applyFont="1" applyFill="1" applyBorder="1" applyAlignment="1">
      <alignment horizontal="center" vertical="center" wrapText="1"/>
    </xf>
    <xf numFmtId="0" fontId="25" fillId="11" borderId="42"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25" fillId="11" borderId="45" xfId="0" applyFont="1" applyFill="1" applyBorder="1" applyAlignment="1">
      <alignment horizontal="center" vertical="center" wrapText="1"/>
    </xf>
    <xf numFmtId="0" fontId="25" fillId="11" borderId="42" xfId="0" applyFont="1" applyFill="1" applyBorder="1" applyAlignment="1">
      <alignment horizontal="center" vertical="center"/>
    </xf>
    <xf numFmtId="4" fontId="25" fillId="11" borderId="10" xfId="0" applyNumberFormat="1"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5" xfId="0" applyFont="1" applyFill="1" applyBorder="1" applyAlignment="1">
      <alignment horizontal="center" vertical="center" wrapText="1"/>
    </xf>
    <xf numFmtId="3" fontId="25" fillId="0" borderId="5" xfId="0" applyNumberFormat="1" applyFont="1" applyFill="1" applyBorder="1" applyAlignment="1">
      <alignment horizontal="center" vertical="center" wrapText="1"/>
    </xf>
    <xf numFmtId="3" fontId="36" fillId="0" borderId="5" xfId="0" applyNumberFormat="1" applyFont="1" applyFill="1" applyBorder="1" applyAlignment="1">
      <alignment horizontal="center" vertical="center" wrapText="1"/>
    </xf>
    <xf numFmtId="3" fontId="36" fillId="0" borderId="25" xfId="0" applyNumberFormat="1" applyFont="1" applyFill="1" applyBorder="1" applyAlignment="1">
      <alignment horizontal="center" vertical="center" wrapText="1"/>
    </xf>
    <xf numFmtId="4" fontId="25" fillId="11" borderId="51" xfId="0" applyNumberFormat="1" applyFont="1" applyFill="1" applyBorder="1" applyAlignment="1">
      <alignment horizontal="center" vertical="center" wrapText="1"/>
    </xf>
    <xf numFmtId="3" fontId="25" fillId="0" borderId="32" xfId="0" applyNumberFormat="1" applyFont="1" applyFill="1" applyBorder="1" applyAlignment="1">
      <alignment horizontal="center" vertical="center" wrapText="1"/>
    </xf>
    <xf numFmtId="4" fontId="10" fillId="0" borderId="28" xfId="0" applyNumberFormat="1" applyFont="1" applyBorder="1" applyAlignment="1">
      <alignment horizontal="right" vertical="center"/>
    </xf>
    <xf numFmtId="4" fontId="10" fillId="0" borderId="32" xfId="0" applyNumberFormat="1" applyFont="1" applyBorder="1" applyAlignment="1">
      <alignment horizontal="right" vertical="center"/>
    </xf>
    <xf numFmtId="4" fontId="25" fillId="9" borderId="35" xfId="0" applyNumberFormat="1" applyFont="1" applyFill="1" applyBorder="1" applyAlignment="1">
      <alignment horizontal="right" vertical="center"/>
    </xf>
    <xf numFmtId="4" fontId="10" fillId="0" borderId="16" xfId="0" applyNumberFormat="1" applyFont="1" applyBorder="1" applyAlignment="1">
      <alignment horizontal="right" vertical="center"/>
    </xf>
    <xf numFmtId="4" fontId="25" fillId="9" borderId="48" xfId="0" applyNumberFormat="1" applyFont="1" applyFill="1" applyBorder="1" applyAlignment="1">
      <alignment horizontal="right" vertical="center"/>
    </xf>
    <xf numFmtId="3" fontId="36" fillId="0" borderId="24" xfId="0" applyNumberFormat="1" applyFont="1" applyFill="1" applyBorder="1" applyAlignment="1">
      <alignment horizontal="center" vertical="center" wrapText="1"/>
    </xf>
    <xf numFmtId="0" fontId="23" fillId="0" borderId="47" xfId="1" applyFont="1" applyBorder="1" applyAlignment="1">
      <alignment horizontal="left" vertical="center" wrapText="1"/>
    </xf>
    <xf numFmtId="14" fontId="23" fillId="0" borderId="47" xfId="1" applyNumberFormat="1" applyFont="1" applyBorder="1" applyAlignment="1">
      <alignment horizontal="left" vertical="center" wrapText="1"/>
    </xf>
    <xf numFmtId="9" fontId="23" fillId="0" borderId="47" xfId="3" applyFont="1" applyBorder="1" applyAlignment="1">
      <alignment horizontal="left" vertical="center" wrapText="1"/>
    </xf>
    <xf numFmtId="2" fontId="23" fillId="0" borderId="47" xfId="1" applyNumberFormat="1" applyFont="1" applyBorder="1" applyAlignment="1">
      <alignment horizontal="left" vertical="center" wrapText="1"/>
    </xf>
    <xf numFmtId="0" fontId="23" fillId="0" borderId="48" xfId="1" applyFont="1" applyBorder="1" applyAlignment="1">
      <alignment horizontal="left" vertical="center" wrapText="1"/>
    </xf>
    <xf numFmtId="0" fontId="23" fillId="16" borderId="4" xfId="1" applyFont="1" applyFill="1" applyBorder="1" applyAlignment="1">
      <alignment horizontal="left" vertical="center" wrapText="1"/>
    </xf>
    <xf numFmtId="0" fontId="23" fillId="16" borderId="1" xfId="1" applyFont="1" applyFill="1" applyBorder="1" applyAlignment="1">
      <alignment horizontal="left" vertical="center" wrapText="1"/>
    </xf>
    <xf numFmtId="0" fontId="23" fillId="16" borderId="2" xfId="1" applyFont="1" applyFill="1" applyBorder="1" applyAlignment="1">
      <alignment horizontal="left" vertical="center" wrapText="1"/>
    </xf>
    <xf numFmtId="0" fontId="23" fillId="16" borderId="17" xfId="1" applyFont="1" applyFill="1" applyBorder="1" applyAlignment="1">
      <alignment horizontal="left" vertical="center" wrapText="1"/>
    </xf>
    <xf numFmtId="0" fontId="23" fillId="16" borderId="14" xfId="1" applyFont="1" applyFill="1" applyBorder="1" applyAlignment="1">
      <alignment horizontal="left" vertical="center" wrapText="1"/>
    </xf>
    <xf numFmtId="0" fontId="23" fillId="16" borderId="16" xfId="1" applyFont="1" applyFill="1" applyBorder="1" applyAlignment="1">
      <alignment horizontal="left" vertical="center" wrapText="1"/>
    </xf>
    <xf numFmtId="0" fontId="23" fillId="16" borderId="46" xfId="1" applyFont="1" applyFill="1" applyBorder="1" applyAlignment="1">
      <alignment horizontal="left" vertical="center" wrapText="1"/>
    </xf>
    <xf numFmtId="0" fontId="23" fillId="16" borderId="33" xfId="1" applyFont="1" applyFill="1" applyBorder="1" applyAlignment="1">
      <alignment horizontal="left" vertical="center" wrapText="1"/>
    </xf>
    <xf numFmtId="0" fontId="2" fillId="0" borderId="0" xfId="0" applyFont="1" applyFill="1" applyBorder="1" applyAlignment="1">
      <alignment horizontal="center" vertical="top" wrapText="1"/>
    </xf>
    <xf numFmtId="0" fontId="0" fillId="11" borderId="0" xfId="0" applyFill="1" applyAlignment="1">
      <alignment wrapText="1"/>
    </xf>
    <xf numFmtId="43" fontId="42" fillId="12" borderId="0" xfId="2" applyFont="1" applyFill="1"/>
    <xf numFmtId="0" fontId="0" fillId="7" borderId="0" xfId="0" applyFill="1" applyAlignment="1">
      <alignment wrapText="1"/>
    </xf>
    <xf numFmtId="43" fontId="41" fillId="17" borderId="0" xfId="0" applyNumberFormat="1" applyFont="1" applyFill="1"/>
    <xf numFmtId="0" fontId="0" fillId="15" borderId="0" xfId="0" applyFill="1"/>
    <xf numFmtId="164" fontId="40" fillId="18" borderId="0" xfId="3" applyNumberFormat="1" applyFont="1" applyFill="1"/>
    <xf numFmtId="0" fontId="37" fillId="0" borderId="0" xfId="0" applyFont="1" applyFill="1" applyBorder="1" applyAlignment="1">
      <alignment horizontal="center" vertical="top" wrapText="1"/>
    </xf>
    <xf numFmtId="0" fontId="1" fillId="0" borderId="0" xfId="0" applyFont="1" applyFill="1" applyBorder="1" applyAlignment="1">
      <alignment wrapText="1"/>
    </xf>
    <xf numFmtId="0" fontId="2" fillId="0" borderId="0" xfId="0" applyFont="1" applyFill="1" applyBorder="1" applyAlignment="1">
      <alignment vertical="top" wrapText="1"/>
    </xf>
    <xf numFmtId="0" fontId="6" fillId="0" borderId="1" xfId="0" applyFont="1" applyBorder="1" applyAlignment="1">
      <alignment horizontal="center" vertical="center"/>
    </xf>
    <xf numFmtId="4" fontId="27" fillId="5" borderId="46" xfId="0" applyNumberFormat="1" applyFont="1" applyFill="1" applyBorder="1"/>
    <xf numFmtId="4" fontId="27" fillId="12" borderId="47" xfId="0" applyNumberFormat="1" applyFont="1" applyFill="1" applyBorder="1"/>
    <xf numFmtId="4" fontId="27" fillId="12" borderId="48" xfId="0" applyNumberFormat="1" applyFont="1" applyFill="1" applyBorder="1"/>
    <xf numFmtId="0" fontId="1" fillId="0" borderId="4" xfId="0" applyFont="1" applyBorder="1" applyAlignment="1">
      <alignment wrapText="1"/>
    </xf>
    <xf numFmtId="0" fontId="6" fillId="0" borderId="5" xfId="0" applyFont="1" applyBorder="1" applyAlignment="1">
      <alignment horizontal="center" vertical="center"/>
    </xf>
    <xf numFmtId="0" fontId="6" fillId="0" borderId="25" xfId="0" applyFont="1" applyBorder="1" applyAlignment="1">
      <alignment horizontal="center" vertical="center"/>
    </xf>
    <xf numFmtId="0" fontId="0" fillId="0" borderId="0" xfId="0" applyFill="1" applyBorder="1"/>
    <xf numFmtId="0" fontId="2" fillId="0" borderId="15" xfId="0" applyFont="1" applyBorder="1" applyAlignment="1">
      <alignment vertical="top" wrapText="1"/>
    </xf>
    <xf numFmtId="0" fontId="2" fillId="0" borderId="27" xfId="0" applyFont="1" applyBorder="1" applyAlignment="1">
      <alignment vertical="top" wrapText="1"/>
    </xf>
    <xf numFmtId="0" fontId="0" fillId="0" borderId="15" xfId="0" applyBorder="1"/>
    <xf numFmtId="0" fontId="6" fillId="0" borderId="15" xfId="0" applyFont="1" applyBorder="1" applyAlignment="1">
      <alignment horizontal="center" vertical="center"/>
    </xf>
    <xf numFmtId="0" fontId="1" fillId="0" borderId="15" xfId="0" applyFont="1" applyBorder="1" applyAlignment="1">
      <alignment vertical="center" wrapText="1"/>
    </xf>
    <xf numFmtId="0" fontId="25" fillId="11" borderId="10" xfId="0" applyFont="1" applyFill="1" applyBorder="1" applyAlignment="1">
      <alignment horizontal="center" vertical="center" wrapText="1"/>
    </xf>
    <xf numFmtId="0" fontId="25" fillId="11" borderId="45"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6" fillId="0" borderId="40" xfId="0" applyFont="1" applyBorder="1" applyAlignment="1">
      <alignment horizontal="center" vertical="center"/>
    </xf>
    <xf numFmtId="4" fontId="10" fillId="0" borderId="11" xfId="0" applyNumberFormat="1" applyFont="1" applyBorder="1" applyAlignment="1">
      <alignment horizontal="right" vertical="center"/>
    </xf>
    <xf numFmtId="0" fontId="6" fillId="0" borderId="8" xfId="0" applyFont="1" applyBorder="1" applyAlignment="1">
      <alignment horizontal="center" vertical="center"/>
    </xf>
    <xf numFmtId="0" fontId="0" fillId="0" borderId="8" xfId="0" applyBorder="1"/>
    <xf numFmtId="4" fontId="5" fillId="11" borderId="42" xfId="0" applyNumberFormat="1" applyFont="1" applyFill="1" applyBorder="1" applyAlignment="1">
      <alignment horizontal="center" vertical="center" wrapText="1"/>
    </xf>
    <xf numFmtId="4" fontId="5" fillId="11" borderId="10" xfId="0" applyNumberFormat="1" applyFont="1" applyFill="1" applyBorder="1" applyAlignment="1">
      <alignment horizontal="center" vertical="center" wrapText="1"/>
    </xf>
    <xf numFmtId="4" fontId="5" fillId="11" borderId="45" xfId="0" applyNumberFormat="1" applyFont="1" applyFill="1" applyBorder="1" applyAlignment="1">
      <alignment horizontal="center" vertical="center" wrapText="1"/>
    </xf>
    <xf numFmtId="3" fontId="36" fillId="0" borderId="12" xfId="0" applyNumberFormat="1" applyFont="1" applyFill="1" applyBorder="1" applyAlignment="1">
      <alignment horizontal="center" vertical="center" wrapText="1"/>
    </xf>
    <xf numFmtId="3" fontId="36" fillId="0" borderId="3" xfId="0" applyNumberFormat="1" applyFont="1" applyFill="1" applyBorder="1" applyAlignment="1">
      <alignment horizontal="center" vertical="center" wrapText="1"/>
    </xf>
    <xf numFmtId="3" fontId="36" fillId="0" borderId="13" xfId="0" applyNumberFormat="1" applyFont="1" applyFill="1" applyBorder="1" applyAlignment="1">
      <alignment horizontal="center" vertical="center" wrapText="1"/>
    </xf>
    <xf numFmtId="4" fontId="27" fillId="5" borderId="50" xfId="0" applyNumberFormat="1" applyFont="1" applyFill="1" applyBorder="1"/>
    <xf numFmtId="4" fontId="27" fillId="5" borderId="49" xfId="0" applyNumberFormat="1" applyFont="1" applyFill="1" applyBorder="1"/>
    <xf numFmtId="4" fontId="27" fillId="12" borderId="49" xfId="0" applyNumberFormat="1" applyFont="1" applyFill="1" applyBorder="1"/>
    <xf numFmtId="4" fontId="27" fillId="5" borderId="10" xfId="0" applyNumberFormat="1" applyFont="1" applyFill="1" applyBorder="1"/>
    <xf numFmtId="4" fontId="27" fillId="5" borderId="45" xfId="0" applyNumberFormat="1" applyFont="1" applyFill="1" applyBorder="1"/>
    <xf numFmtId="4" fontId="28" fillId="6" borderId="47" xfId="0" applyNumberFormat="1" applyFont="1" applyFill="1" applyBorder="1"/>
    <xf numFmtId="4" fontId="28" fillId="6" borderId="48" xfId="0" applyNumberFormat="1" applyFont="1" applyFill="1" applyBorder="1"/>
    <xf numFmtId="4" fontId="10" fillId="0" borderId="40" xfId="0" applyNumberFormat="1" applyFont="1" applyBorder="1" applyAlignment="1">
      <alignment horizontal="right" vertical="center"/>
    </xf>
    <xf numFmtId="4" fontId="27" fillId="5" borderId="52" xfId="0" applyNumberFormat="1" applyFont="1" applyFill="1" applyBorder="1"/>
    <xf numFmtId="4" fontId="27" fillId="5" borderId="53" xfId="0" applyNumberFormat="1" applyFont="1" applyFill="1" applyBorder="1"/>
    <xf numFmtId="0" fontId="0" fillId="0" borderId="25" xfId="0" applyBorder="1"/>
    <xf numFmtId="4" fontId="5" fillId="19" borderId="42" xfId="0" applyNumberFormat="1" applyFont="1" applyFill="1" applyBorder="1" applyAlignment="1">
      <alignment horizontal="center" vertical="center" wrapText="1"/>
    </xf>
    <xf numFmtId="4" fontId="5" fillId="19" borderId="10" xfId="0" applyNumberFormat="1" applyFont="1" applyFill="1" applyBorder="1" applyAlignment="1">
      <alignment horizontal="center" vertical="center" wrapText="1"/>
    </xf>
    <xf numFmtId="4" fontId="5" fillId="19" borderId="45"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0" fillId="0" borderId="33" xfId="0" applyBorder="1"/>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 fontId="28" fillId="6" borderId="6" xfId="0" applyNumberFormat="1" applyFont="1" applyFill="1" applyBorder="1"/>
    <xf numFmtId="4" fontId="28" fillId="6" borderId="46" xfId="0" applyNumberFormat="1" applyFont="1" applyFill="1" applyBorder="1"/>
    <xf numFmtId="0" fontId="25" fillId="0" borderId="43" xfId="0" applyFont="1" applyFill="1" applyBorder="1" applyAlignment="1">
      <alignment horizontal="center" vertical="center"/>
    </xf>
    <xf numFmtId="0" fontId="25" fillId="0" borderId="3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47" xfId="0" applyFont="1" applyFill="1" applyBorder="1" applyAlignment="1">
      <alignment horizontal="center" vertical="center" wrapText="1"/>
    </xf>
    <xf numFmtId="3" fontId="25" fillId="0" borderId="47" xfId="0" applyNumberFormat="1" applyFont="1" applyFill="1" applyBorder="1" applyAlignment="1">
      <alignment horizontal="center" vertical="center" wrapText="1"/>
    </xf>
    <xf numFmtId="3" fontId="25" fillId="0" borderId="48" xfId="0" applyNumberFormat="1" applyFont="1" applyFill="1" applyBorder="1" applyAlignment="1">
      <alignment horizontal="center" vertical="center" wrapText="1"/>
    </xf>
    <xf numFmtId="3" fontId="25" fillId="0" borderId="46" xfId="0" applyNumberFormat="1" applyFont="1" applyFill="1" applyBorder="1" applyAlignment="1">
      <alignment horizontal="center" vertical="center" wrapText="1"/>
    </xf>
    <xf numFmtId="4" fontId="25" fillId="9" borderId="35" xfId="0" applyNumberFormat="1" applyFont="1" applyFill="1" applyBorder="1" applyAlignment="1">
      <alignment horizontal="right" vertical="center" wrapText="1"/>
    </xf>
    <xf numFmtId="4" fontId="25" fillId="9" borderId="47" xfId="0" applyNumberFormat="1" applyFont="1" applyFill="1" applyBorder="1" applyAlignment="1">
      <alignment horizontal="right" vertical="center" wrapText="1"/>
    </xf>
    <xf numFmtId="4" fontId="25" fillId="9" borderId="48" xfId="0" applyNumberFormat="1" applyFont="1" applyFill="1" applyBorder="1" applyAlignment="1">
      <alignment horizontal="right" vertical="center" wrapText="1"/>
    </xf>
    <xf numFmtId="4" fontId="25" fillId="9" borderId="46" xfId="0" applyNumberFormat="1" applyFont="1" applyFill="1" applyBorder="1" applyAlignment="1">
      <alignment horizontal="right" vertical="center" wrapText="1"/>
    </xf>
    <xf numFmtId="0" fontId="6" fillId="0" borderId="42"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center" vertical="center"/>
    </xf>
    <xf numFmtId="4" fontId="25" fillId="9" borderId="47" xfId="0" applyNumberFormat="1" applyFont="1" applyFill="1" applyBorder="1" applyAlignment="1">
      <alignment horizontal="right" vertical="center"/>
    </xf>
    <xf numFmtId="0" fontId="25" fillId="11" borderId="10"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0" fillId="11" borderId="1" xfId="0" quotePrefix="1" applyFill="1" applyBorder="1" applyAlignment="1">
      <alignment horizontal="center"/>
    </xf>
    <xf numFmtId="0" fontId="19" fillId="11" borderId="2" xfId="0" quotePrefix="1" applyFont="1" applyFill="1" applyBorder="1" applyAlignment="1">
      <alignment horizontal="center"/>
    </xf>
    <xf numFmtId="0" fontId="0" fillId="0" borderId="1" xfId="0" applyBorder="1" applyAlignment="1">
      <alignment horizontal="center"/>
    </xf>
    <xf numFmtId="4" fontId="0" fillId="0" borderId="1" xfId="0" applyNumberFormat="1" applyFill="1" applyBorder="1" applyAlignment="1">
      <alignment horizontal="center"/>
    </xf>
    <xf numFmtId="0" fontId="19" fillId="11" borderId="11" xfId="0" quotePrefix="1" applyFont="1" applyFill="1" applyBorder="1" applyAlignment="1">
      <alignment horizontal="center"/>
    </xf>
    <xf numFmtId="0" fontId="34" fillId="0" borderId="6" xfId="0" applyFont="1" applyFill="1" applyBorder="1"/>
    <xf numFmtId="0" fontId="0" fillId="0" borderId="6" xfId="0" applyFill="1" applyBorder="1"/>
    <xf numFmtId="0" fontId="0" fillId="0" borderId="6" xfId="0" applyFill="1" applyBorder="1" applyAlignment="1">
      <alignment horizontal="left"/>
    </xf>
    <xf numFmtId="0" fontId="0" fillId="11" borderId="14" xfId="0" quotePrefix="1" applyFill="1" applyBorder="1" applyAlignment="1">
      <alignment horizontal="center"/>
    </xf>
    <xf numFmtId="0" fontId="0" fillId="11" borderId="15" xfId="0" quotePrefix="1" applyFill="1" applyBorder="1" applyAlignment="1">
      <alignment horizontal="center"/>
    </xf>
    <xf numFmtId="4" fontId="0" fillId="9" borderId="14" xfId="0" applyNumberFormat="1" applyFill="1" applyBorder="1" applyAlignment="1">
      <alignment horizontal="center"/>
    </xf>
    <xf numFmtId="4" fontId="0" fillId="0" borderId="15" xfId="0" applyNumberFormat="1" applyFill="1" applyBorder="1" applyAlignment="1">
      <alignment horizontal="center"/>
    </xf>
    <xf numFmtId="43" fontId="19" fillId="11" borderId="24" xfId="2" applyNumberFormat="1" applyFont="1" applyFill="1" applyBorder="1" applyAlignment="1">
      <alignment horizontal="center"/>
    </xf>
    <xf numFmtId="43" fontId="19" fillId="11" borderId="5" xfId="2" applyNumberFormat="1" applyFont="1" applyFill="1" applyBorder="1" applyAlignment="1">
      <alignment horizontal="center"/>
    </xf>
    <xf numFmtId="43" fontId="19" fillId="11" borderId="25" xfId="2" applyNumberFormat="1" applyFont="1" applyFill="1" applyBorder="1" applyAlignment="1">
      <alignment horizontal="center"/>
    </xf>
    <xf numFmtId="0" fontId="19" fillId="11" borderId="16" xfId="0" quotePrefix="1" applyFont="1" applyFill="1" applyBorder="1" applyAlignment="1">
      <alignment horizontal="center"/>
    </xf>
    <xf numFmtId="0" fontId="19" fillId="11" borderId="26" xfId="0" quotePrefix="1" applyFont="1" applyFill="1" applyBorder="1" applyAlignment="1">
      <alignment horizontal="center"/>
    </xf>
    <xf numFmtId="4" fontId="0" fillId="9" borderId="14" xfId="0" applyNumberFormat="1" applyFill="1" applyBorder="1" applyAlignment="1" applyProtection="1">
      <alignment horizontal="center"/>
      <protection locked="0"/>
    </xf>
    <xf numFmtId="4" fontId="0" fillId="0" borderId="15" xfId="0" applyNumberFormat="1" applyBorder="1" applyAlignment="1">
      <alignment horizontal="center"/>
    </xf>
    <xf numFmtId="0" fontId="0" fillId="0" borderId="14" xfId="0" applyBorder="1" applyAlignment="1">
      <alignment horizontal="center"/>
    </xf>
    <xf numFmtId="0" fontId="19" fillId="11" borderId="24" xfId="0" applyFont="1" applyFill="1" applyBorder="1"/>
    <xf numFmtId="0" fontId="19" fillId="11" borderId="32" xfId="0" applyFont="1" applyFill="1" applyBorder="1" applyAlignment="1">
      <alignment horizontal="center"/>
    </xf>
    <xf numFmtId="0" fontId="19" fillId="19" borderId="14" xfId="0" applyFont="1" applyFill="1" applyBorder="1" applyAlignment="1">
      <alignment horizontal="center" wrapText="1"/>
    </xf>
    <xf numFmtId="0" fontId="19" fillId="19" borderId="2" xfId="0" applyFont="1" applyFill="1" applyBorder="1" applyAlignment="1">
      <alignment horizontal="center" wrapText="1"/>
    </xf>
    <xf numFmtId="0" fontId="19" fillId="19" borderId="26" xfId="0" applyFont="1" applyFill="1" applyBorder="1" applyAlignment="1">
      <alignment horizontal="center" wrapText="1"/>
    </xf>
    <xf numFmtId="0" fontId="19" fillId="19" borderId="1" xfId="0" applyFont="1" applyFill="1" applyBorder="1" applyAlignment="1">
      <alignment horizontal="center" wrapText="1"/>
    </xf>
    <xf numFmtId="0" fontId="19" fillId="19" borderId="15" xfId="0" applyFont="1" applyFill="1" applyBorder="1" applyAlignment="1">
      <alignment horizontal="center" wrapText="1"/>
    </xf>
    <xf numFmtId="0" fontId="2" fillId="7" borderId="1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wrapText="1"/>
    </xf>
    <xf numFmtId="0" fontId="6" fillId="0" borderId="49" xfId="0" applyFont="1" applyBorder="1" applyAlignment="1">
      <alignment horizontal="center" vertical="center"/>
    </xf>
    <xf numFmtId="0" fontId="23" fillId="0" borderId="4" xfId="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47" xfId="1" applyFont="1" applyBorder="1" applyAlignment="1">
      <alignment horizontal="center" vertical="center" wrapText="1"/>
    </xf>
    <xf numFmtId="9" fontId="23" fillId="0" borderId="4" xfId="3" applyFont="1" applyBorder="1" applyAlignment="1">
      <alignment horizontal="center" vertical="center" wrapText="1"/>
    </xf>
    <xf numFmtId="9" fontId="23" fillId="0" borderId="1" xfId="3" applyFont="1" applyBorder="1" applyAlignment="1">
      <alignment horizontal="center" vertical="center" wrapText="1"/>
    </xf>
    <xf numFmtId="9" fontId="23" fillId="0" borderId="2" xfId="3" applyFont="1" applyBorder="1" applyAlignment="1">
      <alignment horizontal="center" vertical="center" wrapText="1"/>
    </xf>
    <xf numFmtId="9" fontId="22" fillId="7" borderId="47" xfId="3" applyFont="1" applyFill="1" applyBorder="1" applyAlignment="1">
      <alignment horizontal="right" vertical="center" wrapText="1"/>
    </xf>
    <xf numFmtId="43" fontId="23" fillId="0" borderId="4" xfId="2" applyFont="1" applyBorder="1" applyAlignment="1">
      <alignment horizontal="left" vertical="center" wrapText="1"/>
    </xf>
    <xf numFmtId="43" fontId="23" fillId="0" borderId="1" xfId="2" applyFont="1" applyBorder="1" applyAlignment="1">
      <alignment horizontal="left" vertical="center" wrapText="1"/>
    </xf>
    <xf numFmtId="43" fontId="23" fillId="0" borderId="2" xfId="2" applyFont="1" applyBorder="1" applyAlignment="1">
      <alignment horizontal="left" vertical="center" wrapText="1"/>
    </xf>
    <xf numFmtId="43" fontId="23" fillId="0" borderId="47" xfId="2" applyFont="1" applyBorder="1" applyAlignment="1">
      <alignment horizontal="left" vertical="center" wrapText="1"/>
    </xf>
    <xf numFmtId="43" fontId="23" fillId="0" borderId="28" xfId="2" applyFont="1" applyBorder="1" applyAlignment="1">
      <alignment horizontal="right" vertical="center" wrapText="1"/>
    </xf>
    <xf numFmtId="43" fontId="23" fillId="0" borderId="6" xfId="2" applyFont="1" applyBorder="1" applyAlignment="1">
      <alignment horizontal="right" vertical="center" wrapText="1"/>
    </xf>
    <xf numFmtId="43" fontId="23" fillId="0" borderId="11" xfId="2" applyFont="1" applyBorder="1" applyAlignment="1">
      <alignment horizontal="right" vertical="center" wrapText="1"/>
    </xf>
    <xf numFmtId="43" fontId="23" fillId="0" borderId="28" xfId="2" applyFont="1" applyBorder="1" applyAlignment="1">
      <alignment horizontal="left" vertical="center" wrapText="1"/>
    </xf>
    <xf numFmtId="43" fontId="23" fillId="0" borderId="17" xfId="2" applyFont="1" applyBorder="1" applyAlignment="1">
      <alignment horizontal="right" vertical="center" wrapText="1"/>
    </xf>
    <xf numFmtId="43" fontId="23" fillId="0" borderId="14" xfId="2" applyFont="1" applyBorder="1" applyAlignment="1">
      <alignment horizontal="right" vertical="center" wrapText="1"/>
    </xf>
    <xf numFmtId="43" fontId="23" fillId="0" borderId="16" xfId="2" applyFont="1" applyBorder="1" applyAlignment="1">
      <alignment horizontal="right" vertical="center" wrapText="1"/>
    </xf>
    <xf numFmtId="43" fontId="22" fillId="7" borderId="46" xfId="2" applyFont="1" applyFill="1" applyBorder="1" applyAlignment="1">
      <alignment horizontal="right" vertical="center" wrapText="1"/>
    </xf>
    <xf numFmtId="43" fontId="23" fillId="0" borderId="17" xfId="2" applyFont="1" applyBorder="1" applyAlignment="1">
      <alignment horizontal="left" vertical="center" wrapText="1"/>
    </xf>
    <xf numFmtId="43" fontId="23" fillId="16" borderId="4" xfId="2" applyFont="1" applyFill="1" applyBorder="1" applyAlignment="1">
      <alignment horizontal="right" vertical="center" wrapText="1"/>
    </xf>
    <xf numFmtId="43" fontId="23" fillId="16" borderId="27" xfId="2" applyFont="1" applyFill="1" applyBorder="1" applyAlignment="1">
      <alignment horizontal="right" vertical="center" wrapText="1"/>
    </xf>
    <xf numFmtId="43" fontId="23" fillId="16" borderId="1" xfId="2" applyFont="1" applyFill="1" applyBorder="1" applyAlignment="1">
      <alignment horizontal="right" vertical="center" wrapText="1"/>
    </xf>
    <xf numFmtId="43" fontId="23" fillId="16" borderId="15" xfId="2" applyFont="1" applyFill="1" applyBorder="1" applyAlignment="1">
      <alignment horizontal="right" vertical="center" wrapText="1"/>
    </xf>
    <xf numFmtId="43" fontId="23" fillId="16" borderId="2" xfId="2" applyFont="1" applyFill="1" applyBorder="1" applyAlignment="1">
      <alignment horizontal="right" vertical="center" wrapText="1"/>
    </xf>
    <xf numFmtId="43" fontId="23" fillId="16" borderId="26" xfId="2" applyFont="1" applyFill="1" applyBorder="1" applyAlignment="1">
      <alignment horizontal="right" vertical="center" wrapText="1"/>
    </xf>
    <xf numFmtId="43" fontId="22" fillId="7" borderId="47" xfId="2" applyFont="1" applyFill="1" applyBorder="1" applyAlignment="1">
      <alignment horizontal="right" vertical="center" wrapText="1"/>
    </xf>
    <xf numFmtId="43" fontId="22" fillId="7" borderId="48" xfId="2" applyFont="1" applyFill="1" applyBorder="1" applyAlignment="1">
      <alignment horizontal="left" vertical="center" wrapText="1"/>
    </xf>
    <xf numFmtId="0" fontId="26" fillId="0" borderId="4" xfId="0" applyFont="1" applyBorder="1" applyAlignment="1">
      <alignment horizontal="center" vertical="center" wrapText="1"/>
    </xf>
    <xf numFmtId="0" fontId="25" fillId="11" borderId="10"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45" fillId="19" borderId="16" xfId="0" quotePrefix="1" applyFont="1" applyFill="1" applyBorder="1" applyAlignment="1">
      <alignment horizontal="center"/>
    </xf>
    <xf numFmtId="0" fontId="45" fillId="19" borderId="26" xfId="0" quotePrefix="1" applyFont="1" applyFill="1" applyBorder="1" applyAlignment="1">
      <alignment horizontal="center"/>
    </xf>
    <xf numFmtId="0" fontId="0" fillId="0" borderId="17" xfId="0" applyBorder="1" applyAlignment="1">
      <alignment horizontal="center"/>
    </xf>
    <xf numFmtId="0" fontId="0" fillId="0" borderId="27" xfId="0" applyBorder="1"/>
    <xf numFmtId="0" fontId="0" fillId="0" borderId="15" xfId="0" applyBorder="1" applyAlignment="1">
      <alignment wrapText="1"/>
    </xf>
    <xf numFmtId="0" fontId="0" fillId="0" borderId="26" xfId="0" applyBorder="1"/>
    <xf numFmtId="0" fontId="0" fillId="0" borderId="0" xfId="0" applyAlignment="1">
      <alignment vertical="center"/>
    </xf>
    <xf numFmtId="0" fontId="19" fillId="19" borderId="29" xfId="0" applyFont="1" applyFill="1" applyBorder="1" applyAlignment="1">
      <alignment vertical="center"/>
    </xf>
    <xf numFmtId="0" fontId="19" fillId="19" borderId="59" xfId="0" applyFont="1" applyFill="1" applyBorder="1" applyAlignment="1">
      <alignment horizontal="center" vertical="center" wrapText="1"/>
    </xf>
    <xf numFmtId="0" fontId="19" fillId="19" borderId="60" xfId="0" applyFont="1" applyFill="1" applyBorder="1" applyAlignment="1">
      <alignment horizontal="center" vertical="center" wrapText="1"/>
    </xf>
    <xf numFmtId="0" fontId="45" fillId="19" borderId="61" xfId="0" quotePrefix="1" applyFont="1" applyFill="1" applyBorder="1" applyAlignment="1">
      <alignment horizontal="center"/>
    </xf>
    <xf numFmtId="4" fontId="0" fillId="0" borderId="62" xfId="0" applyNumberFormat="1" applyBorder="1"/>
    <xf numFmtId="4" fontId="0" fillId="0" borderId="60" xfId="0" applyNumberFormat="1" applyBorder="1"/>
    <xf numFmtId="0" fontId="0" fillId="0" borderId="21" xfId="0" applyBorder="1" applyAlignment="1">
      <alignment vertical="center"/>
    </xf>
    <xf numFmtId="4" fontId="19" fillId="19" borderId="58" xfId="0" applyNumberFormat="1" applyFont="1" applyFill="1" applyBorder="1" applyAlignment="1">
      <alignment vertical="center"/>
    </xf>
    <xf numFmtId="0" fontId="0" fillId="11" borderId="29" xfId="0" applyFill="1" applyBorder="1"/>
    <xf numFmtId="0" fontId="19" fillId="11" borderId="30" xfId="0" applyFont="1" applyFill="1" applyBorder="1" applyAlignment="1">
      <alignment horizontal="center"/>
    </xf>
    <xf numFmtId="0" fontId="19" fillId="20" borderId="31" xfId="0" applyFont="1" applyFill="1" applyBorder="1" applyAlignment="1">
      <alignment horizontal="center"/>
    </xf>
    <xf numFmtId="0" fontId="32" fillId="0" borderId="0" xfId="0" applyFont="1" applyAlignment="1">
      <alignment horizontal="center" vertical="center"/>
    </xf>
    <xf numFmtId="0" fontId="29"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1" fillId="0" borderId="0" xfId="0" applyFont="1" applyAlignment="1">
      <alignment horizontal="center"/>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1" xfId="0" applyFont="1" applyBorder="1" applyAlignment="1">
      <alignment horizontal="center" vertical="center" wrapText="1"/>
    </xf>
    <xf numFmtId="4" fontId="27" fillId="5" borderId="43" xfId="0" applyNumberFormat="1" applyFont="1" applyFill="1" applyBorder="1" applyAlignment="1"/>
    <xf numFmtId="4" fontId="27" fillId="5" borderId="9" xfId="0" applyNumberFormat="1" applyFont="1" applyFill="1" applyBorder="1" applyAlignment="1"/>
    <xf numFmtId="4" fontId="27" fillId="5" borderId="46" xfId="0" applyNumberFormat="1" applyFont="1" applyFill="1" applyBorder="1" applyAlignment="1"/>
    <xf numFmtId="4" fontId="27" fillId="5" borderId="47" xfId="0" applyNumberFormat="1" applyFont="1" applyFill="1" applyBorder="1" applyAlignment="1"/>
    <xf numFmtId="0" fontId="0" fillId="15" borderId="37" xfId="0" applyFill="1" applyBorder="1" applyAlignment="1">
      <alignment horizontal="center" wrapText="1"/>
    </xf>
    <xf numFmtId="0" fontId="0" fillId="15" borderId="38" xfId="0" applyFont="1" applyFill="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43" fillId="12" borderId="29" xfId="0" applyFont="1" applyFill="1" applyBorder="1" applyAlignment="1">
      <alignment horizontal="center" vertical="center" wrapText="1"/>
    </xf>
    <xf numFmtId="0" fontId="43" fillId="12" borderId="30" xfId="0" applyFont="1" applyFill="1" applyBorder="1" applyAlignment="1">
      <alignment horizontal="center" vertical="center" wrapText="1"/>
    </xf>
    <xf numFmtId="0" fontId="44" fillId="12" borderId="30"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1" fillId="5" borderId="29" xfId="0" applyFont="1" applyFill="1" applyBorder="1" applyAlignment="1">
      <alignment horizontal="center" vertical="center" wrapText="1"/>
    </xf>
    <xf numFmtId="0" fontId="0" fillId="0" borderId="30" xfId="0" applyBorder="1" applyAlignment="1">
      <alignment vertical="center"/>
    </xf>
    <xf numFmtId="0" fontId="0" fillId="0" borderId="49" xfId="0" applyBorder="1" applyAlignment="1">
      <alignment vertical="center"/>
    </xf>
    <xf numFmtId="4" fontId="27" fillId="5" borderId="42" xfId="0" applyNumberFormat="1" applyFont="1" applyFill="1" applyBorder="1" applyAlignment="1"/>
    <xf numFmtId="4" fontId="27" fillId="5" borderId="10" xfId="0" applyNumberFormat="1" applyFont="1" applyFill="1" applyBorder="1" applyAlignment="1"/>
    <xf numFmtId="4" fontId="27" fillId="5" borderId="18" xfId="0" applyNumberFormat="1" applyFont="1" applyFill="1" applyBorder="1" applyAlignment="1"/>
    <xf numFmtId="4" fontId="27" fillId="5" borderId="52" xfId="0" applyNumberFormat="1" applyFont="1" applyFill="1" applyBorder="1" applyAlignment="1"/>
    <xf numFmtId="0" fontId="26" fillId="0" borderId="4"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44" xfId="0" applyFont="1" applyBorder="1" applyAlignment="1">
      <alignment horizontal="center" vertical="center" wrapText="1"/>
    </xf>
    <xf numFmtId="0" fontId="25" fillId="9" borderId="21"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6" fillId="0" borderId="21" xfId="0" applyFont="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26" fillId="0" borderId="29" xfId="0" applyFont="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25" fillId="0" borderId="32" xfId="0" applyFont="1" applyFill="1" applyBorder="1" applyAlignment="1">
      <alignment horizontal="center" vertical="center" wrapText="1"/>
    </xf>
    <xf numFmtId="0" fontId="0" fillId="0" borderId="20" xfId="0" applyBorder="1" applyAlignment="1">
      <alignment horizontal="center"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41" xfId="0" applyFill="1" applyBorder="1" applyAlignment="1">
      <alignment horizontal="center" vertical="center" wrapText="1"/>
    </xf>
    <xf numFmtId="0" fontId="7" fillId="4" borderId="42" xfId="0" applyFont="1" applyFill="1" applyBorder="1" applyAlignment="1">
      <alignment horizontal="center" vertical="center" textRotation="90" wrapText="1"/>
    </xf>
    <xf numFmtId="0" fontId="7" fillId="4" borderId="18" xfId="0" applyFont="1" applyFill="1" applyBorder="1" applyAlignment="1">
      <alignment horizontal="center" vertical="center" textRotation="90" wrapText="1"/>
    </xf>
    <xf numFmtId="0" fontId="7" fillId="4" borderId="43" xfId="0" applyFont="1" applyFill="1" applyBorder="1" applyAlignment="1">
      <alignment horizontal="center" vertical="center" textRotation="90" wrapText="1"/>
    </xf>
    <xf numFmtId="0" fontId="7" fillId="4" borderId="16" xfId="0" applyFont="1" applyFill="1" applyBorder="1" applyAlignment="1">
      <alignment horizontal="center" vertical="center" textRotation="90"/>
    </xf>
    <xf numFmtId="0" fontId="7" fillId="4" borderId="18" xfId="0" applyFont="1" applyFill="1" applyBorder="1" applyAlignment="1">
      <alignment horizontal="center" vertical="center" textRotation="90"/>
    </xf>
    <xf numFmtId="0" fontId="7" fillId="4" borderId="17" xfId="0" applyFont="1" applyFill="1" applyBorder="1" applyAlignment="1">
      <alignment horizontal="center" vertical="center" textRotation="90"/>
    </xf>
    <xf numFmtId="0" fontId="7" fillId="4" borderId="16" xfId="0" applyFont="1" applyFill="1" applyBorder="1" applyAlignment="1">
      <alignment horizontal="center" vertical="center" textRotation="90" wrapText="1"/>
    </xf>
    <xf numFmtId="0" fontId="7" fillId="4" borderId="17" xfId="0" applyFont="1" applyFill="1" applyBorder="1" applyAlignment="1">
      <alignment horizontal="center" vertical="center" textRotation="90"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25" fillId="11" borderId="45"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13" xfId="0" applyFont="1" applyBorder="1" applyAlignment="1">
      <alignment horizontal="center" vertical="center" wrapText="1"/>
    </xf>
    <xf numFmtId="0" fontId="25" fillId="9" borderId="41" xfId="0" applyFont="1" applyFill="1" applyBorder="1" applyAlignment="1">
      <alignment horizontal="center" vertical="center" wrapText="1"/>
    </xf>
    <xf numFmtId="0" fontId="26" fillId="0" borderId="30" xfId="0" applyFont="1" applyBorder="1" applyAlignment="1">
      <alignment horizontal="center" vertical="center" wrapText="1"/>
    </xf>
    <xf numFmtId="0" fontId="0" fillId="0" borderId="30" xfId="0" applyFont="1" applyBorder="1" applyAlignment="1">
      <alignment horizontal="center"/>
    </xf>
    <xf numFmtId="0" fontId="7" fillId="4" borderId="14"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0" fillId="0" borderId="14" xfId="0" applyBorder="1" applyAlignment="1">
      <alignment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0" fillId="15" borderId="54" xfId="0" applyFill="1" applyBorder="1" applyAlignment="1">
      <alignment horizontal="center" wrapText="1"/>
    </xf>
    <xf numFmtId="0" fontId="0" fillId="15" borderId="0" xfId="0" applyFont="1" applyFill="1" applyBorder="1" applyAlignment="1">
      <alignment horizontal="center" wrapText="1"/>
    </xf>
    <xf numFmtId="0" fontId="0" fillId="0" borderId="0" xfId="0" applyBorder="1" applyAlignment="1">
      <alignment horizontal="center" wrapText="1"/>
    </xf>
    <xf numFmtId="0" fontId="0" fillId="0" borderId="36" xfId="0" applyBorder="1" applyAlignment="1">
      <alignment horizontal="center" wrapText="1"/>
    </xf>
    <xf numFmtId="4" fontId="27" fillId="12" borderId="46" xfId="0" applyNumberFormat="1" applyFont="1" applyFill="1" applyBorder="1" applyAlignment="1"/>
    <xf numFmtId="4" fontId="27" fillId="12" borderId="47" xfId="0" applyNumberFormat="1" applyFont="1" applyFill="1" applyBorder="1" applyAlignment="1"/>
    <xf numFmtId="0" fontId="25" fillId="11" borderId="50" xfId="0" applyFont="1" applyFill="1" applyBorder="1" applyAlignment="1">
      <alignment horizontal="center" vertical="center" wrapText="1"/>
    </xf>
    <xf numFmtId="0" fontId="25" fillId="11" borderId="30" xfId="0" applyFont="1" applyFill="1" applyBorder="1" applyAlignment="1">
      <alignment horizontal="center" vertical="center" wrapText="1"/>
    </xf>
    <xf numFmtId="0" fontId="25" fillId="11" borderId="3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0" fillId="0" borderId="34" xfId="0" applyBorder="1" applyAlignment="1">
      <alignment horizontal="center" vertical="center" wrapText="1"/>
    </xf>
    <xf numFmtId="0" fontId="26" fillId="0" borderId="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5" xfId="0" applyFont="1" applyBorder="1" applyAlignment="1">
      <alignment horizontal="center" vertical="center" wrapText="1"/>
    </xf>
    <xf numFmtId="0" fontId="25" fillId="9" borderId="29"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5" fillId="9" borderId="49" xfId="0" applyFont="1" applyFill="1" applyBorder="1" applyAlignment="1">
      <alignment horizontal="center" vertical="center" wrapText="1"/>
    </xf>
    <xf numFmtId="0" fontId="41" fillId="12" borderId="0" xfId="0" applyFont="1" applyFill="1" applyAlignment="1">
      <alignment horizontal="center" vertical="center"/>
    </xf>
    <xf numFmtId="0" fontId="0" fillId="0" borderId="0" xfId="0" applyAlignment="1">
      <alignment wrapText="1"/>
    </xf>
    <xf numFmtId="0" fontId="19" fillId="19" borderId="51" xfId="0" applyFont="1" applyFill="1" applyBorder="1" applyAlignment="1">
      <alignment horizontal="center" vertical="center"/>
    </xf>
    <xf numFmtId="0" fontId="19" fillId="19" borderId="28" xfId="0" applyFont="1" applyFill="1" applyBorder="1" applyAlignment="1">
      <alignment horizontal="center" vertical="center"/>
    </xf>
    <xf numFmtId="0" fontId="19" fillId="19" borderId="55" xfId="0" applyFont="1" applyFill="1" applyBorder="1" applyAlignment="1">
      <alignment horizontal="center" vertical="center" wrapText="1"/>
    </xf>
    <xf numFmtId="0" fontId="19" fillId="19" borderId="56" xfId="0" applyFont="1" applyFill="1" applyBorder="1" applyAlignment="1">
      <alignment horizontal="center" vertical="center" wrapText="1"/>
    </xf>
    <xf numFmtId="0" fontId="19" fillId="19" borderId="57" xfId="0" applyFont="1" applyFill="1" applyBorder="1" applyAlignment="1">
      <alignment horizontal="center" vertical="center" wrapText="1"/>
    </xf>
    <xf numFmtId="0" fontId="19" fillId="19" borderId="12"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19" fillId="19" borderId="13" xfId="0" applyFont="1" applyFill="1" applyBorder="1" applyAlignment="1">
      <alignment horizontal="center" vertical="center" wrapText="1"/>
    </xf>
    <xf numFmtId="0" fontId="0" fillId="19" borderId="42" xfId="0" applyFill="1" applyBorder="1" applyAlignment="1">
      <alignment horizontal="center" vertical="center"/>
    </xf>
    <xf numFmtId="0" fontId="0" fillId="19" borderId="17" xfId="0" applyFill="1" applyBorder="1" applyAlignment="1">
      <alignment horizontal="center" vertical="center"/>
    </xf>
    <xf numFmtId="0" fontId="19" fillId="19" borderId="45" xfId="0" applyFont="1" applyFill="1" applyBorder="1" applyAlignment="1">
      <alignment horizontal="center" vertical="center"/>
    </xf>
    <xf numFmtId="0" fontId="19" fillId="19" borderId="27" xfId="0" applyFont="1" applyFill="1" applyBorder="1" applyAlignment="1">
      <alignment horizontal="center" vertical="center"/>
    </xf>
    <xf numFmtId="0" fontId="19" fillId="0" borderId="0" xfId="0" applyFont="1" applyAlignment="1">
      <alignment horizontal="center"/>
    </xf>
    <xf numFmtId="0" fontId="22" fillId="10" borderId="12" xfId="1" applyFont="1" applyFill="1" applyBorder="1" applyAlignment="1">
      <alignment horizontal="center" vertical="center" wrapText="1"/>
    </xf>
    <xf numFmtId="0" fontId="22" fillId="10" borderId="3" xfId="1" applyFont="1" applyFill="1" applyBorder="1" applyAlignment="1">
      <alignment horizontal="center" vertical="center" wrapText="1"/>
    </xf>
    <xf numFmtId="0" fontId="22" fillId="10" borderId="13" xfId="1" applyFont="1" applyFill="1" applyBorder="1" applyAlignment="1">
      <alignment horizontal="center" vertical="center" wrapText="1"/>
    </xf>
    <xf numFmtId="0" fontId="38" fillId="13" borderId="29" xfId="1" applyFont="1" applyFill="1" applyBorder="1" applyAlignment="1">
      <alignment horizontal="center" vertical="center" wrapText="1"/>
    </xf>
    <xf numFmtId="0" fontId="38" fillId="13" borderId="30" xfId="1" applyFont="1" applyFill="1" applyBorder="1" applyAlignment="1">
      <alignment horizontal="center" vertical="center" wrapText="1"/>
    </xf>
    <xf numFmtId="0" fontId="39" fillId="14" borderId="30" xfId="0" applyFont="1" applyFill="1" applyBorder="1" applyAlignment="1">
      <alignment wrapText="1"/>
    </xf>
    <xf numFmtId="0" fontId="39" fillId="14" borderId="31" xfId="0" applyFont="1" applyFill="1" applyBorder="1" applyAlignment="1">
      <alignment wrapText="1"/>
    </xf>
    <xf numFmtId="0" fontId="22" fillId="7" borderId="29" xfId="1"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21" fillId="0" borderId="0" xfId="1" applyFont="1" applyAlignment="1">
      <alignment horizontal="left" vertical="center" wrapText="1"/>
    </xf>
    <xf numFmtId="0" fontId="21" fillId="0" borderId="0" xfId="1" applyFont="1" applyFill="1" applyAlignment="1">
      <alignment horizontal="left" vertical="center" wrapText="1"/>
    </xf>
    <xf numFmtId="0" fontId="21" fillId="10" borderId="12" xfId="1" applyFont="1" applyFill="1" applyBorder="1" applyAlignment="1">
      <alignment horizontal="center" vertical="center" wrapText="1"/>
    </xf>
    <xf numFmtId="0" fontId="21" fillId="10" borderId="3" xfId="1" applyFont="1" applyFill="1" applyBorder="1" applyAlignment="1">
      <alignment horizontal="center" vertical="center" wrapText="1"/>
    </xf>
    <xf numFmtId="0" fontId="21" fillId="10" borderId="13" xfId="1" applyFont="1" applyFill="1" applyBorder="1" applyAlignment="1">
      <alignment horizontal="center" vertical="center" wrapText="1"/>
    </xf>
    <xf numFmtId="0" fontId="22" fillId="10" borderId="40" xfId="1" applyFont="1" applyFill="1" applyBorder="1" applyAlignment="1">
      <alignment horizontal="center" vertical="center" wrapText="1"/>
    </xf>
    <xf numFmtId="0" fontId="22" fillId="8" borderId="24" xfId="1" applyFont="1" applyFill="1" applyBorder="1" applyAlignment="1">
      <alignment horizontal="left" vertical="center" wrapText="1"/>
    </xf>
    <xf numFmtId="0" fontId="22" fillId="8" borderId="5" xfId="1" applyFont="1" applyFill="1" applyBorder="1" applyAlignment="1">
      <alignment horizontal="left" vertical="center" wrapText="1"/>
    </xf>
    <xf numFmtId="0" fontId="22" fillId="8" borderId="9" xfId="1" applyFont="1" applyFill="1" applyBorder="1" applyAlignment="1">
      <alignment horizontal="left" vertical="center" wrapText="1"/>
    </xf>
    <xf numFmtId="0" fontId="23" fillId="8" borderId="19" xfId="1" applyFont="1" applyFill="1" applyBorder="1" applyAlignment="1">
      <alignment horizontal="left" vertical="center" wrapText="1"/>
    </xf>
    <xf numFmtId="0" fontId="0" fillId="0" borderId="20" xfId="0" applyBorder="1" applyAlignment="1">
      <alignment horizontal="left" vertical="center" wrapText="1"/>
    </xf>
    <xf numFmtId="0" fontId="0" fillId="0" borderId="34" xfId="0" applyBorder="1" applyAlignment="1">
      <alignment horizontal="left" vertical="center" wrapText="1"/>
    </xf>
    <xf numFmtId="0" fontId="19" fillId="0" borderId="38" xfId="0" applyFont="1" applyBorder="1" applyAlignment="1">
      <alignment horizontal="center" vertical="center" wrapText="1"/>
    </xf>
  </cellXfs>
  <cellStyles count="4">
    <cellStyle name="Κανονικό" xfId="0" builtinId="0"/>
    <cellStyle name="Κανονικό 2" xfId="1" xr:uid="{00000000-0005-0000-0000-000001000000}"/>
    <cellStyle name="Κόμμα" xfId="2" builtinId="3"/>
    <cellStyle name="Ποσοστό"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20</xdr:row>
      <xdr:rowOff>0</xdr:rowOff>
    </xdr:from>
    <xdr:to>
      <xdr:col>1</xdr:col>
      <xdr:colOff>772160</xdr:colOff>
      <xdr:row>23</xdr:row>
      <xdr:rowOff>144780</xdr:rowOff>
    </xdr:to>
    <xdr:pic>
      <xdr:nvPicPr>
        <xdr:cNvPr id="3" name="Εικόνα 2" descr="eu_flag_2colors">
          <a:extLst>
            <a:ext uri="{FF2B5EF4-FFF2-40B4-BE49-F238E27FC236}">
              <a16:creationId xmlns:a16="http://schemas.microsoft.com/office/drawing/2014/main" id="{192E7515-A706-4DC7-8296-84180FCD38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7762875"/>
          <a:ext cx="1057910" cy="716280"/>
        </a:xfrm>
        <a:prstGeom prst="rect">
          <a:avLst/>
        </a:prstGeom>
        <a:noFill/>
        <a:ln w="9525">
          <a:noFill/>
          <a:miter lim="800000"/>
          <a:headEnd/>
          <a:tailEnd/>
        </a:ln>
      </xdr:spPr>
    </xdr:pic>
    <xdr:clientData/>
  </xdr:twoCellAnchor>
  <xdr:twoCellAnchor editAs="oneCell">
    <xdr:from>
      <xdr:col>2</xdr:col>
      <xdr:colOff>457200</xdr:colOff>
      <xdr:row>20</xdr:row>
      <xdr:rowOff>76200</xdr:rowOff>
    </xdr:from>
    <xdr:to>
      <xdr:col>4</xdr:col>
      <xdr:colOff>428625</xdr:colOff>
      <xdr:row>23</xdr:row>
      <xdr:rowOff>158115</xdr:rowOff>
    </xdr:to>
    <xdr:pic>
      <xdr:nvPicPr>
        <xdr:cNvPr id="4" name="Εικόνα 3">
          <a:extLst>
            <a:ext uri="{FF2B5EF4-FFF2-40B4-BE49-F238E27FC236}">
              <a16:creationId xmlns:a16="http://schemas.microsoft.com/office/drawing/2014/main" id="{72D0CB5B-5B0A-415E-9BCA-F2766D8A84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0" y="7839075"/>
          <a:ext cx="1190625" cy="653415"/>
        </a:xfrm>
        <a:prstGeom prst="rect">
          <a:avLst/>
        </a:prstGeom>
      </xdr:spPr>
    </xdr:pic>
    <xdr:clientData/>
  </xdr:twoCellAnchor>
  <xdr:twoCellAnchor editAs="oneCell">
    <xdr:from>
      <xdr:col>5</xdr:col>
      <xdr:colOff>438150</xdr:colOff>
      <xdr:row>20</xdr:row>
      <xdr:rowOff>95250</xdr:rowOff>
    </xdr:from>
    <xdr:to>
      <xdr:col>7</xdr:col>
      <xdr:colOff>282575</xdr:colOff>
      <xdr:row>23</xdr:row>
      <xdr:rowOff>161925</xdr:rowOff>
    </xdr:to>
    <xdr:pic>
      <xdr:nvPicPr>
        <xdr:cNvPr id="5" name="Picture 2">
          <a:extLst>
            <a:ext uri="{FF2B5EF4-FFF2-40B4-BE49-F238E27FC236}">
              <a16:creationId xmlns:a16="http://schemas.microsoft.com/office/drawing/2014/main" id="{4DB5C8FF-A753-4F58-AEEB-978D6D1AF29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43350" y="7858125"/>
          <a:ext cx="1063625" cy="638175"/>
        </a:xfrm>
        <a:prstGeom prst="rect">
          <a:avLst/>
        </a:prstGeom>
        <a:noFill/>
        <a:ln>
          <a:noFill/>
        </a:ln>
      </xdr:spPr>
    </xdr:pic>
    <xdr:clientData/>
  </xdr:twoCellAnchor>
  <xdr:twoCellAnchor editAs="oneCell">
    <xdr:from>
      <xdr:col>1</xdr:col>
      <xdr:colOff>409575</xdr:colOff>
      <xdr:row>0</xdr:row>
      <xdr:rowOff>0</xdr:rowOff>
    </xdr:from>
    <xdr:to>
      <xdr:col>7</xdr:col>
      <xdr:colOff>19050</xdr:colOff>
      <xdr:row>3</xdr:row>
      <xdr:rowOff>57150</xdr:rowOff>
    </xdr:to>
    <xdr:pic>
      <xdr:nvPicPr>
        <xdr:cNvPr id="6" name="Εικόνα 5">
          <a:extLst>
            <a:ext uri="{FF2B5EF4-FFF2-40B4-BE49-F238E27FC236}">
              <a16:creationId xmlns:a16="http://schemas.microsoft.com/office/drawing/2014/main" id="{3CA2380C-90E4-4CA1-8344-066E064D7BD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19175" y="0"/>
          <a:ext cx="3724275" cy="628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d.docs.live.net/6cc0345318ed55e5/002-CLLD%20&#913;&#923;&#921;&#917;&#921;&#913;&#931;/00000%20&#928;&#929;&#927;&#931;&#922;&#923;&#919;&#931;&#919;%20&#921;&#916;&#921;&#937;&#932;&#921;&#922;&#913;%20&#913;&#923;&#921;&#917;&#921;&#913;&#931;%20&#932;&#917;&#923;&#921;&#922;0%2029.04.2021/01%20&#916;&#927;&#924;&#919;&#931;&#919;%20&#928;&#929;&#927;&#931;&#922;&#923;&#919;&#931;&#919;&#931;%2007.07.2021/&#931;&#933;&#925;&#919;&#924;&#924;&#917;&#925;&#913;%20&#928;&#913;&#929;&#913;&#929;&#932;&#919;&#924;&#913;&#932;&#913;/20.%20&#933;&#928;&#927;&#916;&#917;&#921;&#915;&#924;&#913;%20VI%20-%20A%20%20&#913;&#925;&#913;&#923;&#933;&#932;&#921;&#922;&#927;&#931;%20&#928;&#929;&#927;&#939;&#928;&#927;&#923;&#927;&#915;&#921;&#931;&#924;&#927;&#931;%20&#956;&#951;%20&#922;.&#917;.xlsx?F0EAB5E2" TargetMode="External"/><Relationship Id="rId1" Type="http://schemas.openxmlformats.org/officeDocument/2006/relationships/externalLinkPath" Target="file:///\\F0EAB5E2\20.%20&#933;&#928;&#927;&#916;&#917;&#921;&#915;&#924;&#913;%20VI%20-%20A%20%20&#913;&#925;&#913;&#923;&#933;&#932;&#921;&#922;&#927;&#931;%20&#928;&#929;&#927;&#939;&#928;&#927;&#923;&#927;&#915;&#921;&#931;&#924;&#927;&#931;%20&#956;&#951;%20&#92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ΞΩΦΥΛΛΟ"/>
      <sheetName val="Αναλ. Προϋπολογισμός_4.2.1.1"/>
      <sheetName val="Αναλ. Προϋπολογισμός_4.2.1.2"/>
      <sheetName val="Πίνακας αναδρομικών δαπανών "/>
      <sheetName val="ΣΥΝΟΛ.ΠΡΟΫΠΟΛΟΓΙΣΜΟΣ "/>
      <sheetName val="ΔΙΑΚΡΙΤΑ-ΠΣΚΕ"/>
      <sheetName val="ΛΙΣΤΕΣ"/>
    </sheetNames>
    <sheetDataSet>
      <sheetData sheetId="0"/>
      <sheetData sheetId="1"/>
      <sheetData sheetId="2"/>
      <sheetData sheetId="3"/>
      <sheetData sheetId="4"/>
      <sheetData sheetId="5"/>
      <sheetData sheetId="6">
        <row r="35">
          <cell r="A35" t="str">
            <v>Α.1.1. Σωσίβιες λέμβοι</v>
          </cell>
        </row>
        <row r="36">
          <cell r="A36" t="str">
            <v>Α.1.2. Υδροστατικοί μηχανισμοί ελευθέρωσης για σωσίβιες λέμβους</v>
          </cell>
        </row>
        <row r="37">
          <cell r="A37" t="str">
            <v>Α.1.3. Ατομικοί ραδιοσημαντήρες εντοπισμού, όπως οι συσκευές θεσιδεικτικού ραδιοφάρου έκτακτης ανάγκης (EPIRB), οι οποίες μπορούν να ενσωματωθούν σε σωσίβια γιλέκα και σε ενδύματα εργασίας των αλιέων</v>
          </cell>
        </row>
        <row r="38">
          <cell r="A38" t="str">
            <v>Α.1.4. Ατομικές συσκευές επίπλευσης (PFD), ιδιαίτερα στολές επιβίωσης σε περίπτωση πτώσης σε νερό, κυκλικά σωσίβια και γιλέκα</v>
          </cell>
        </row>
        <row r="39">
          <cell r="A39" t="str">
            <v>Α.1.5. Φωτοβολίδες</v>
          </cell>
        </row>
        <row r="40">
          <cell r="A40" t="str">
            <v>Α.1.6. Συσκευές ρίψης σχοινιού</v>
          </cell>
        </row>
        <row r="41">
          <cell r="A41" t="str">
            <v>Α.1.7. Συστήματα ανάκτησης μετά από πτώση ανθρώπου στη θάλασσα</v>
          </cell>
        </row>
        <row r="42">
          <cell r="A42" t="str">
            <v>Α.1.8. Συσκευές πυρόσβεσης, όπως πυροσβεστήρες, πυρίμαχες κουβέρτες, ανιχνευτές καπνού  και φωτιάς, αναπνευστικές συσκευές</v>
          </cell>
        </row>
        <row r="43">
          <cell r="A43" t="str">
            <v>Α.1.9. Θύρες πυρασφάλειας</v>
          </cell>
        </row>
        <row r="44">
          <cell r="A44" t="str">
            <v>Α.1.10. Βαλβίδες διακοπής στη δεξαμενή καυσίμου</v>
          </cell>
        </row>
        <row r="45">
          <cell r="A45" t="str">
            <v>Α.1.11. Ανιχνευτές αερίου και συστήματα συναγερμού αερίου</v>
          </cell>
        </row>
        <row r="46">
          <cell r="A46" t="str">
            <v>Α.1.12. Αντλίες υδροσυλλεκτών και συστήματα συναγερμού</v>
          </cell>
        </row>
        <row r="47">
          <cell r="A47" t="str">
            <v>Α.1.13. Εξοπλισμός ραδιοεπικοινωνίας και δορυφορικής επικοινωνίας</v>
          </cell>
        </row>
        <row r="48">
          <cell r="A48" t="str">
            <v>Α.1.14. Στεγανές καταπακτές και θύρες</v>
          </cell>
        </row>
        <row r="49">
          <cell r="A49" t="str">
            <v>Α.1.15. Προστατευτικά μηχανημάτων όπως βαρούλκα ή τύμπανα περιέλιξης των διχτυών</v>
          </cell>
        </row>
        <row r="50">
          <cell r="A50" t="str">
            <v>Α.1.16. Διάδρομοι και κλίμακες αποεπιβίβασης</v>
          </cell>
        </row>
        <row r="51">
          <cell r="A51" t="str">
            <v>Α.1.17. Φωτισμός αναζήτησης, καταστρώματος ή κινδύνου</v>
          </cell>
        </row>
        <row r="52">
          <cell r="A52" t="str">
            <v>Α.1.18. Μηχανισμοί απασφάλισης για περιπτώσεις όπου τα αλιευτικά εργαλεία συναντήσουν υποβρύχια εμπόδια</v>
          </cell>
        </row>
        <row r="53">
          <cell r="A53" t="str">
            <v>Α.1.19. Κάμερες ασφαλείας και συσκευές οπτικής απεικόνισης</v>
          </cell>
        </row>
        <row r="54">
          <cell r="A54" t="str">
            <v>Α.1.20. Εξοπλισμός και στοιχεία που είναι απαραίτητα για τη βελτίωση της ασφάλειας του καταστρώματος</v>
          </cell>
        </row>
        <row r="57">
          <cell r="A57" t="str">
            <v>Α.2.1. Αγορά και εγκατάσταση κιβωτίων πρώτων βοηθειών</v>
          </cell>
        </row>
        <row r="58">
          <cell r="A58" t="str">
            <v>Α.2.2. Αγορά φαρμάκων και συσκευών έκτακτης ανάγκης επί του σκάφους</v>
          </cell>
        </row>
        <row r="59">
          <cell r="A59" t="str">
            <v>Α.2.3. Παροχή υπηρεσιών τηλεϊατρικής, συμπεριλαμβανομένων των ηλεκτρονικών τεχνολογιών, του εξοπλισμού και των ιατρικών απεικονίσεων για παροχή εξ αποστάσεως συμβουλών από τα σκάφη</v>
          </cell>
        </row>
        <row r="60">
          <cell r="A60" t="str">
            <v>Α.2.4. Παροχή οδηγών και εγχειριδίων για τη βελτίωση της υγείας επί του σκάφους</v>
          </cell>
        </row>
        <row r="61">
          <cell r="A61" t="str">
            <v>Α.2.5.  Εκστρατείες ενημέρωσης για τη βελτίωση της υγείας επί του σκάφους</v>
          </cell>
        </row>
        <row r="65">
          <cell r="A65" t="str">
            <v>Α.3.1 Υγειονομικές εγκαταστάσεις, όπως τουαλέτες και εγκαταστάσεις πλύσης</v>
          </cell>
        </row>
        <row r="66">
          <cell r="A66" t="str">
            <v>Α.3.2. Μαγειρεία και εξοπλισμός για την αποθήκευση τροφίμων</v>
          </cell>
        </row>
        <row r="67">
          <cell r="A67" t="str">
            <v>Α.3.3. Συσκευές καθαρισμού του νερού για παροχή πόσιμου νερού</v>
          </cell>
        </row>
        <row r="68">
          <cell r="A68" t="str">
            <v>Α.3.4. Εξοπλισμός καθαρισμού για την τήρηση των συνθηκών υγιεινής επί του σκάφους</v>
          </cell>
        </row>
        <row r="69">
          <cell r="A69" t="str">
            <v>Α.3.5. Οδηγοί και εγχειρίδια για τη βελτίωση της υγιεινής επί του σκάφους, συμπεριλαμβανομένων των εργαλείων λογισμικού</v>
          </cell>
        </row>
        <row r="73">
          <cell r="A73" t="str">
            <v>Α.4.1. Κιγκλιδώματα επί του καταστρώματος</v>
          </cell>
        </row>
        <row r="74">
          <cell r="A74" t="str">
            <v>Α.4.2. Υπόστεγα επί του καταστρώματος και εκσυγχρονισμός των θαλάμων επιβατών με σκοπό την παροχή προστασίας από δυσμενείς καιρικές συνθήκες</v>
          </cell>
        </row>
        <row r="75">
          <cell r="A75" t="str">
            <v>Α.4.3. Στοιχεία σχετικά με τη βελτίωση της ασφάλειας του θαλάμου επιβατών και με την παροχή κοινόχρηστων χώρων για το πλήρωμα</v>
          </cell>
        </row>
        <row r="76">
          <cell r="A76" t="str">
            <v>Α.4.4.Εξοπλισμός για τη μείωση της σκληρής χειροκίνητης ανύψωσης, με εξαίρεση τα μηχανήματα που συνδέονται άμεσα με τις αλιευτικές δραστηριότητες, όπως τα βαρούλκα</v>
          </cell>
        </row>
        <row r="77">
          <cell r="A77" t="str">
            <v>Α.4.5. Αντιολισθητική βαφή και ποδοτάπητες από καουτσούκ</v>
          </cell>
        </row>
        <row r="78">
          <cell r="A78" t="str">
            <v>Α.4.6. Μονωτικός εξοπλισμός κατά του θορύβου, της θέρμανσης ή της ψύξης και εξοπλισμός για τη βελτίωση του εξαερισμού</v>
          </cell>
        </row>
        <row r="79">
          <cell r="A79" t="str">
            <v>Α.4.7. Ενδύματα εργασίας και προστατευτικός εξοπλισμός, όπως αδιάβροχες μπότες ασφαλείας, εξοπλισμός οφθαλμικής και αναπνευστικής προστασίας, προστατευτικά γάντια και κράνη ή εξοπλισμός για την προστασία από τις πτώσεις</v>
          </cell>
        </row>
        <row r="80">
          <cell r="A80" t="str">
            <v>Α.4.8. Σήματα έκτακτης ανάγκης και σήματα ασφάλειας</v>
          </cell>
        </row>
        <row r="81">
          <cell r="A81" t="str">
            <v>Α.4.9. Ανάλυση και εκτιμήσεις κινδύνου για τον εντοπισμό των κινδύνων για τους αλιείς τόσο στο λιμάνι όσο και κατά την πλοήγηση προκειμένου να ληφθούν μέτρα για την πρόληψη ή τη μείωση των κινδύνων</v>
          </cell>
        </row>
        <row r="82">
          <cell r="A82" t="str">
            <v>Α.4.10. Οδηγοί και εγχειρίδια για τη βελτίωση των συνθηκών εργασίας επί του σκάφους</v>
          </cell>
        </row>
        <row r="86">
          <cell r="A86" t="str">
            <v>Α.5.1 Μελέτη</v>
          </cell>
        </row>
        <row r="87">
          <cell r="A87" t="str">
            <v>Α.5.2. Επίβλεψη</v>
          </cell>
        </row>
        <row r="88">
          <cell r="A88" t="str">
            <v>Α.5.3. Σύνταξη φακέλου υποψηφιότητας</v>
          </cell>
        </row>
        <row r="89">
          <cell r="A89" t="str">
            <v>Α.5.4. Παρακολούθηση επενδυτικού σχεδίου</v>
          </cell>
        </row>
        <row r="90">
          <cell r="A90" t="str">
            <v>Α.5.5. Απρόβλεπτες δαπάνες</v>
          </cell>
        </row>
        <row r="94">
          <cell r="A94" t="str">
            <v>Β.1.1. Μηχανισμοί σταθερότητας, όπως σταθμίδες υδροσυλλέκτη και βολβοειδείς πλώρες, που συμβάλλουν στη βελτίωση της συμπεριφοράς του σκάφους σε κυματισμούς και της σταθερότητάς του</v>
          </cell>
        </row>
        <row r="95">
          <cell r="A95" t="str">
            <v>Β.1.2. Δαπάνες που σχετίζονται με τη χρήση μη τοξικών απορρυπαντικών όπως η επικάλυψη χαλκού, ώστε να μειώνεται η τριβή</v>
          </cell>
        </row>
        <row r="96">
          <cell r="A96" t="str">
            <v>Β.1.3. Δαπάνες που σχετίζονται με τον μηχανισμό κίνησης πηδαλίου, όπως τα συστήματα ελέγχου του μηχανισμού κίνησης και τα πολλαπλά πηδάλια για τη μείωση της δραστηριότητας του πηδαλίου ανάλογα με τις καιρικές συνθήκες και τις συνθήκες της θάλασσας</v>
          </cell>
        </row>
        <row r="97">
          <cell r="A97" t="str">
            <v>Β.1.4. Δαπάνες για τη δοκιμή στις δεξαμενές για τη διαμόρφωση βάσης με στόχο τη βελτίωση της υδροδυναμικής</v>
          </cell>
        </row>
        <row r="100">
          <cell r="A100" t="str">
            <v>Β.2.1. Ενεργειακά αποδοτικές προπέλες συμπεριλαμβανομένων των κινητήριων αξόνων</v>
          </cell>
        </row>
        <row r="101">
          <cell r="A101" t="str">
            <v>Β.2.2. Καταλύτες</v>
          </cell>
        </row>
        <row r="102">
          <cell r="A102" t="str">
            <v>Β.2.3. Ενεργειακά αποδοτικές γεννήτριες όπως οι γεννήτριες που χρησιμοποιούν υδρογόνο ή φυσικό αέριο</v>
          </cell>
        </row>
        <row r="103">
          <cell r="A103" t="str">
            <v>Β.2.4. Στοιχεία πρόωσης με πηγές ανανεώσιμης ενέργειας, όπως ιστία, αετοί, ανεμόμυλοι, ανεμογεννήτριες ή φωτοβολταϊκά</v>
          </cell>
        </row>
        <row r="104">
          <cell r="A104" t="str">
            <v>Β.2.5. Πρωραία συστήματα πρόωσης</v>
          </cell>
        </row>
        <row r="105">
          <cell r="A105" t="str">
            <v>Β.2.6. Μετατροπή κινητήρων ώστε να λειτουργούν με βιοκαύσιμα</v>
          </cell>
        </row>
        <row r="106">
          <cell r="A106" t="str">
            <v>Β.2.7. Δείκτες οικονομίας καυσίμων, συστήματα διαχείρισης καυσίμων και συστήματα παρακολούθησης</v>
          </cell>
        </row>
        <row r="107">
          <cell r="A107" t="str">
            <v>Β.2.8. Επενδύσεις σε εξοπλισμό και ακροφύσια που βελτιώνουν το σύστημα πρόωσης</v>
          </cell>
        </row>
        <row r="110">
          <cell r="A110" t="str">
            <v>Β.3.1. Δαπάνες για αλλαγή από συρόμενα εργαλεία σε εναλλακτικά εργαλεία</v>
          </cell>
        </row>
        <row r="111">
          <cell r="A111" t="str">
            <v>Β.3.2. Δαπάνες για τροποποιήσεις σε συρόμενα εργαλεία</v>
          </cell>
        </row>
        <row r="112">
          <cell r="A112" t="str">
            <v>Β.3.3. Δαπάνες για εξοπλισμό παρακολούθησης συρόμενων εργαλείων</v>
          </cell>
        </row>
        <row r="115">
          <cell r="A115" t="str">
            <v>Β.4.1. Δαπάνες για τη βελτίωση των συστημάτων ψύξης, κατάψυξης ή μόνωσης για σκάφη κάτω των 18 m</v>
          </cell>
        </row>
        <row r="116">
          <cell r="A116" t="str">
            <v>Β.4.2. Δαπάνες για την ενθάρρυνση της ανακύκλωσης της θερμότητας εντός του σκάφους στην οποία περιλαμβάνεται η ανάκτηση και επαναχρησιμοποίηση της θερμότητας σε άλλες βοηθητικές εργασίες εντός του σκάφους</v>
          </cell>
        </row>
        <row r="127">
          <cell r="A127" t="str">
            <v>Β.7.1 Μελέτη</v>
          </cell>
        </row>
        <row r="128">
          <cell r="A128" t="str">
            <v>Β.7.2. Επίβλεψη</v>
          </cell>
        </row>
        <row r="129">
          <cell r="A129" t="str">
            <v>Β.7.3. Σύνταξη φακέλου υποψηφιότητας</v>
          </cell>
        </row>
        <row r="130">
          <cell r="A130" t="str">
            <v>Β.7.4. Παρακολούθηση επενδυτικού σχεδίου</v>
          </cell>
        </row>
        <row r="131">
          <cell r="A131" t="str">
            <v>Β.7.5. Απρόβλεπτες δαπάνες</v>
          </cell>
        </row>
        <row r="136">
          <cell r="A136" t="str">
            <v>1. μείωση του περιβαλλοντικού αποτυπώματος άνθρακα</v>
          </cell>
        </row>
        <row r="137">
          <cell r="A137" t="str">
            <v>2. μείωση των εκπομπών ρύπων με χρήση αντιρρυπαντικής τεχνολογίας, αντιρρυπαντικών πρώτων υλών και καυσίμων</v>
          </cell>
        </row>
        <row r="138">
          <cell r="A138" t="str">
            <v>3. γαλάζια ανάπτυξη (γαλάζια καινοτομία, μπλε βιοτεχνολογία κ.α.), σύμφωνα με τις κατευθύνσεις της ΕΕ ή τις περιφερειακές και εθνικές πολιτικές</v>
          </cell>
        </row>
        <row r="139">
          <cell r="A139" t="str">
            <v>4. διαχείριση αποβλήτων</v>
          </cell>
        </row>
        <row r="140">
          <cell r="A140" t="str">
            <v xml:space="preserve">5. χρήση ανανεώσιμων πηγών ενέργειας, </v>
          </cell>
        </row>
        <row r="141">
          <cell r="A141" t="str">
            <v xml:space="preserve">6. χρήση πρακτικών εξοικονόμησης ενέργειας, ύδατος κλπ, </v>
          </cell>
        </row>
        <row r="142">
          <cell r="A142" t="str">
            <v>7. εφαρμογή συστημάτων περιβαλλοντικής διαχείρισης (πχ ISO 14000, EMAS)</v>
          </cell>
        </row>
      </sheetData>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H28"/>
  <sheetViews>
    <sheetView showGridLines="0" workbookViewId="0">
      <selection activeCell="C18" sqref="C18"/>
    </sheetView>
  </sheetViews>
  <sheetFormatPr defaultRowHeight="15" x14ac:dyDescent="0.25"/>
  <cols>
    <col min="2" max="2" width="16" customWidth="1"/>
    <col min="3" max="3" width="9.140625" customWidth="1"/>
    <col min="8" max="8" width="13.28515625" customWidth="1"/>
  </cols>
  <sheetData>
    <row r="5" spans="1:8" ht="36.75" customHeight="1" x14ac:dyDescent="0.25">
      <c r="A5" s="377" t="s">
        <v>500</v>
      </c>
      <c r="B5" s="377"/>
      <c r="C5" s="377" t="s">
        <v>501</v>
      </c>
      <c r="D5" s="377"/>
      <c r="E5" s="377"/>
      <c r="F5" s="377"/>
      <c r="G5" s="377"/>
      <c r="H5" s="377"/>
    </row>
    <row r="6" spans="1:8" ht="41.25" customHeight="1" x14ac:dyDescent="0.25">
      <c r="A6" s="377" t="s">
        <v>502</v>
      </c>
      <c r="B6" s="377"/>
      <c r="C6" s="377" t="s">
        <v>503</v>
      </c>
      <c r="D6" s="377"/>
      <c r="E6" s="377"/>
      <c r="F6" s="377"/>
      <c r="G6" s="377"/>
      <c r="H6" s="377"/>
    </row>
    <row r="7" spans="1:8" ht="47.25" customHeight="1" x14ac:dyDescent="0.25">
      <c r="A7" s="377" t="s">
        <v>504</v>
      </c>
      <c r="B7" s="377"/>
      <c r="C7" s="377" t="s">
        <v>505</v>
      </c>
      <c r="D7" s="377"/>
      <c r="E7" s="377"/>
      <c r="F7" s="377"/>
      <c r="G7" s="377"/>
      <c r="H7" s="377"/>
    </row>
    <row r="8" spans="1:8" ht="15.75" x14ac:dyDescent="0.25">
      <c r="A8" s="377" t="s">
        <v>506</v>
      </c>
      <c r="B8" s="377"/>
      <c r="C8" s="377" t="s">
        <v>640</v>
      </c>
      <c r="D8" s="384"/>
      <c r="E8" s="384"/>
      <c r="F8" s="384"/>
      <c r="G8" s="384"/>
      <c r="H8" s="384"/>
    </row>
    <row r="9" spans="1:8" ht="22.5" customHeight="1" x14ac:dyDescent="0.25">
      <c r="A9" s="382" t="s">
        <v>514</v>
      </c>
      <c r="B9" s="383"/>
      <c r="C9" s="378"/>
      <c r="D9" s="379"/>
      <c r="E9" s="379"/>
      <c r="F9" s="379"/>
      <c r="G9" s="379"/>
      <c r="H9" s="380"/>
    </row>
    <row r="10" spans="1:8" ht="32.25" customHeight="1" x14ac:dyDescent="0.25">
      <c r="A10" s="377" t="s">
        <v>515</v>
      </c>
      <c r="B10" s="377"/>
      <c r="C10" s="378"/>
      <c r="D10" s="379"/>
      <c r="E10" s="379"/>
      <c r="F10" s="379"/>
      <c r="G10" s="379"/>
      <c r="H10" s="380"/>
    </row>
    <row r="15" spans="1:8" ht="20.25" x14ac:dyDescent="0.3">
      <c r="A15" s="381" t="s">
        <v>510</v>
      </c>
      <c r="B15" s="381"/>
      <c r="C15" s="381"/>
      <c r="D15" s="381"/>
      <c r="E15" s="381"/>
      <c r="F15" s="381"/>
      <c r="G15" s="381"/>
      <c r="H15" s="381"/>
    </row>
    <row r="17" spans="1:7" ht="20.25" x14ac:dyDescent="0.3">
      <c r="B17" s="39"/>
      <c r="C17" s="39"/>
      <c r="D17" s="39"/>
      <c r="E17" s="39"/>
      <c r="F17" s="39"/>
      <c r="G17" s="39"/>
    </row>
    <row r="26" spans="1:7" x14ac:dyDescent="0.25">
      <c r="A26" s="376" t="s">
        <v>507</v>
      </c>
      <c r="B26" s="376"/>
    </row>
    <row r="27" spans="1:7" x14ac:dyDescent="0.25">
      <c r="A27" s="376" t="s">
        <v>508</v>
      </c>
      <c r="B27" s="376"/>
    </row>
    <row r="28" spans="1:7" x14ac:dyDescent="0.25">
      <c r="A28" s="376" t="s">
        <v>509</v>
      </c>
      <c r="B28" s="376"/>
    </row>
  </sheetData>
  <mergeCells count="16">
    <mergeCell ref="A5:B5"/>
    <mergeCell ref="C5:H5"/>
    <mergeCell ref="A6:B6"/>
    <mergeCell ref="C6:H6"/>
    <mergeCell ref="C9:H9"/>
    <mergeCell ref="A9:B9"/>
    <mergeCell ref="A7:B7"/>
    <mergeCell ref="C7:H7"/>
    <mergeCell ref="A8:B8"/>
    <mergeCell ref="C8:H8"/>
    <mergeCell ref="A26:B26"/>
    <mergeCell ref="A27:B27"/>
    <mergeCell ref="A28:B28"/>
    <mergeCell ref="A10:B10"/>
    <mergeCell ref="C10:H10"/>
    <mergeCell ref="A15:H15"/>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370"/>
  <sheetViews>
    <sheetView showGridLines="0" topLeftCell="A275" zoomScale="90" zoomScaleNormal="90" workbookViewId="0">
      <selection activeCell="C365" sqref="C365"/>
    </sheetView>
  </sheetViews>
  <sheetFormatPr defaultRowHeight="15" x14ac:dyDescent="0.25"/>
  <cols>
    <col min="1" max="1" width="5.28515625" customWidth="1"/>
    <col min="2" max="2" width="9.5703125" style="4" customWidth="1"/>
    <col min="3" max="3" width="11.42578125" style="4" customWidth="1"/>
    <col min="4" max="4" width="31.42578125" style="4" customWidth="1"/>
    <col min="5" max="7" width="9.140625" style="4"/>
    <col min="8" max="8" width="9" style="5" customWidth="1"/>
    <col min="9" max="9" width="10.28515625" style="6" customWidth="1"/>
    <col min="10" max="12" width="10.7109375" style="6" customWidth="1"/>
    <col min="13" max="15" width="10.140625" style="6" customWidth="1"/>
    <col min="16" max="16" width="27.28515625" customWidth="1"/>
    <col min="17" max="17" width="41" style="33" customWidth="1"/>
    <col min="18" max="18" width="18.42578125" customWidth="1"/>
    <col min="19" max="19" width="29.42578125" customWidth="1"/>
  </cols>
  <sheetData>
    <row r="2" spans="2:19" ht="15.75" thickBot="1" x14ac:dyDescent="0.3"/>
    <row r="3" spans="2:19" ht="51" customHeight="1" thickBot="1" x14ac:dyDescent="0.3">
      <c r="B3" s="434" t="s">
        <v>519</v>
      </c>
      <c r="C3" s="435"/>
      <c r="D3" s="435"/>
      <c r="E3" s="435"/>
      <c r="F3" s="435"/>
      <c r="G3" s="435"/>
      <c r="H3" s="435"/>
      <c r="I3" s="435"/>
      <c r="J3" s="435"/>
      <c r="K3" s="435"/>
      <c r="L3" s="435"/>
      <c r="M3" s="400"/>
      <c r="N3" s="419"/>
      <c r="O3" s="420"/>
      <c r="P3" s="221"/>
      <c r="Q3" s="221"/>
      <c r="R3" s="221"/>
      <c r="S3" s="221"/>
    </row>
    <row r="4" spans="2:19" ht="81.75" customHeight="1" thickBot="1" x14ac:dyDescent="0.3">
      <c r="B4" s="418" t="s">
        <v>566</v>
      </c>
      <c r="C4" s="441"/>
      <c r="D4" s="441"/>
      <c r="E4" s="441"/>
      <c r="F4" s="441"/>
      <c r="G4" s="441"/>
      <c r="H4" s="441"/>
      <c r="I4" s="441"/>
      <c r="J4" s="442"/>
      <c r="K4" s="442"/>
      <c r="L4" s="442"/>
      <c r="M4" s="442"/>
      <c r="N4" s="419"/>
      <c r="O4" s="420"/>
      <c r="P4" s="231"/>
      <c r="Q4" s="222"/>
      <c r="R4" s="222"/>
      <c r="S4" s="223"/>
    </row>
    <row r="5" spans="2:19" ht="51" customHeight="1" thickBot="1" x14ac:dyDescent="0.3">
      <c r="B5" s="415" t="s">
        <v>598</v>
      </c>
      <c r="C5" s="416"/>
      <c r="D5" s="416"/>
      <c r="E5" s="416"/>
      <c r="F5" s="416"/>
      <c r="G5" s="416"/>
      <c r="H5" s="416"/>
      <c r="I5" s="416"/>
      <c r="J5" s="417"/>
      <c r="K5" s="449" t="s">
        <v>572</v>
      </c>
      <c r="L5" s="450"/>
      <c r="M5" s="450"/>
      <c r="N5" s="451"/>
      <c r="O5" s="452"/>
      <c r="P5" s="231"/>
      <c r="Q5" s="222"/>
      <c r="R5" s="222"/>
      <c r="S5" s="223"/>
    </row>
    <row r="6" spans="2:19" ht="51.75" thickBot="1" x14ac:dyDescent="0.3">
      <c r="B6" s="93" t="s">
        <v>7</v>
      </c>
      <c r="C6" s="94" t="s">
        <v>575</v>
      </c>
      <c r="D6" s="100" t="s">
        <v>9</v>
      </c>
      <c r="E6" s="93" t="s">
        <v>10</v>
      </c>
      <c r="F6" s="94" t="s">
        <v>573</v>
      </c>
      <c r="G6" s="94" t="s">
        <v>5</v>
      </c>
      <c r="H6" s="95" t="s">
        <v>581</v>
      </c>
      <c r="I6" s="95" t="s">
        <v>3</v>
      </c>
      <c r="J6" s="96" t="s">
        <v>4</v>
      </c>
      <c r="K6" s="261" t="s">
        <v>2</v>
      </c>
      <c r="L6" s="262" t="s">
        <v>5</v>
      </c>
      <c r="M6" s="262" t="s">
        <v>592</v>
      </c>
      <c r="N6" s="262" t="s">
        <v>599</v>
      </c>
      <c r="O6" s="263" t="s">
        <v>600</v>
      </c>
      <c r="P6" s="316" t="s">
        <v>472</v>
      </c>
      <c r="Q6" s="317" t="s">
        <v>485</v>
      </c>
      <c r="R6" s="317" t="s">
        <v>511</v>
      </c>
      <c r="S6" s="318" t="s">
        <v>0</v>
      </c>
    </row>
    <row r="7" spans="2:19" x14ac:dyDescent="0.25">
      <c r="B7" s="50">
        <v>1</v>
      </c>
      <c r="C7" s="51">
        <v>2</v>
      </c>
      <c r="D7" s="52">
        <v>3</v>
      </c>
      <c r="E7" s="50">
        <v>4</v>
      </c>
      <c r="F7" s="51">
        <v>5</v>
      </c>
      <c r="G7" s="51">
        <v>6</v>
      </c>
      <c r="H7" s="51">
        <v>7</v>
      </c>
      <c r="I7" s="51">
        <v>8</v>
      </c>
      <c r="J7" s="240">
        <v>9</v>
      </c>
      <c r="K7" s="247">
        <v>10</v>
      </c>
      <c r="L7" s="248">
        <v>11</v>
      </c>
      <c r="M7" s="248">
        <v>12</v>
      </c>
      <c r="N7" s="248">
        <v>13</v>
      </c>
      <c r="O7" s="249">
        <v>14</v>
      </c>
      <c r="P7" s="242">
        <v>15</v>
      </c>
      <c r="Q7" s="224">
        <v>16</v>
      </c>
      <c r="R7" s="224">
        <v>17</v>
      </c>
      <c r="S7" s="235">
        <v>18</v>
      </c>
    </row>
    <row r="8" spans="2:19" ht="39" x14ac:dyDescent="0.25">
      <c r="B8" s="443" t="s">
        <v>520</v>
      </c>
      <c r="C8" s="11" t="s">
        <v>525</v>
      </c>
      <c r="D8" s="89" t="s">
        <v>521</v>
      </c>
      <c r="E8" s="97" t="s">
        <v>523</v>
      </c>
      <c r="F8" s="8"/>
      <c r="G8" s="9"/>
      <c r="H8" s="10">
        <f>ROUND(G8*F8,2)</f>
        <v>0</v>
      </c>
      <c r="I8" s="10">
        <f>H8*0.124</f>
        <v>0</v>
      </c>
      <c r="J8" s="72">
        <f>+H8+I8</f>
        <v>0</v>
      </c>
      <c r="K8" s="138"/>
      <c r="L8" s="10"/>
      <c r="M8" s="10"/>
      <c r="N8" s="10"/>
      <c r="O8" s="40"/>
      <c r="P8" s="243"/>
      <c r="Q8" s="32" t="s">
        <v>614</v>
      </c>
      <c r="R8" s="32"/>
      <c r="S8" s="232"/>
    </row>
    <row r="9" spans="2:19" ht="24" customHeight="1" thickBot="1" x14ac:dyDescent="0.3">
      <c r="B9" s="432"/>
      <c r="C9" s="110" t="s">
        <v>526</v>
      </c>
      <c r="D9" s="111" t="s">
        <v>522</v>
      </c>
      <c r="E9" s="112" t="s">
        <v>523</v>
      </c>
      <c r="F9" s="105"/>
      <c r="G9" s="106"/>
      <c r="H9" s="106">
        <f>ROUND(G9*F9,2)</f>
        <v>0</v>
      </c>
      <c r="I9" s="106">
        <f>H9*0.124</f>
        <v>0</v>
      </c>
      <c r="J9" s="241">
        <f>+H9+I9</f>
        <v>0</v>
      </c>
      <c r="K9" s="139"/>
      <c r="L9" s="78"/>
      <c r="M9" s="78"/>
      <c r="N9" s="78"/>
      <c r="O9" s="79"/>
      <c r="P9" s="243"/>
      <c r="Q9" s="32"/>
      <c r="R9" s="32"/>
      <c r="S9" s="232"/>
    </row>
    <row r="10" spans="2:19" ht="15.75" thickBot="1" x14ac:dyDescent="0.3">
      <c r="B10" s="402" t="s">
        <v>491</v>
      </c>
      <c r="C10" s="400"/>
      <c r="D10" s="401"/>
      <c r="E10" s="402"/>
      <c r="F10" s="403"/>
      <c r="G10" s="404"/>
      <c r="H10" s="108">
        <f>SUM(H8:H9)</f>
        <v>0</v>
      </c>
      <c r="I10" s="108">
        <f t="shared" ref="I10:O10" si="0">SUM(I8:I9)</f>
        <v>0</v>
      </c>
      <c r="J10" s="250">
        <f t="shared" si="0"/>
        <v>0</v>
      </c>
      <c r="K10" s="407"/>
      <c r="L10" s="408"/>
      <c r="M10" s="258">
        <f t="shared" si="0"/>
        <v>0</v>
      </c>
      <c r="N10" s="258">
        <f t="shared" si="0"/>
        <v>0</v>
      </c>
      <c r="O10" s="259">
        <f t="shared" si="0"/>
        <v>0</v>
      </c>
      <c r="P10" s="251"/>
      <c r="Q10" s="108"/>
      <c r="R10" s="108"/>
      <c r="S10" s="109"/>
    </row>
    <row r="11" spans="2:19" ht="36" x14ac:dyDescent="0.25">
      <c r="B11" s="427" t="s">
        <v>38</v>
      </c>
      <c r="C11" s="13" t="s">
        <v>527</v>
      </c>
      <c r="D11" s="101" t="s">
        <v>40</v>
      </c>
      <c r="E11" s="98" t="s">
        <v>41</v>
      </c>
      <c r="F11" s="44"/>
      <c r="G11" s="41"/>
      <c r="H11" s="42">
        <f t="shared" ref="H11:H17" si="1">ROUND(G11*F11,2)</f>
        <v>0</v>
      </c>
      <c r="I11" s="42">
        <f t="shared" ref="I11:I17" si="2">H11*0.124</f>
        <v>0</v>
      </c>
      <c r="J11" s="195">
        <f t="shared" ref="J11:J17" si="3">+H11+I11</f>
        <v>0</v>
      </c>
      <c r="K11" s="143"/>
      <c r="L11" s="47"/>
      <c r="M11" s="47"/>
      <c r="N11" s="47"/>
      <c r="O11" s="48"/>
      <c r="P11" s="243"/>
      <c r="Q11" s="35"/>
      <c r="R11" s="32"/>
      <c r="S11" s="234"/>
    </row>
    <row r="12" spans="2:19" ht="36" x14ac:dyDescent="0.25">
      <c r="B12" s="427"/>
      <c r="C12" s="12" t="s">
        <v>528</v>
      </c>
      <c r="D12" s="89" t="s">
        <v>43</v>
      </c>
      <c r="E12" s="97" t="s">
        <v>41</v>
      </c>
      <c r="F12" s="8"/>
      <c r="G12" s="9"/>
      <c r="H12" s="10">
        <f t="shared" si="1"/>
        <v>0</v>
      </c>
      <c r="I12" s="10">
        <f t="shared" si="2"/>
        <v>0</v>
      </c>
      <c r="J12" s="72">
        <f t="shared" si="3"/>
        <v>0</v>
      </c>
      <c r="K12" s="138"/>
      <c r="L12" s="10"/>
      <c r="M12" s="10"/>
      <c r="N12" s="10"/>
      <c r="O12" s="40"/>
      <c r="P12" s="243"/>
      <c r="Q12" s="35"/>
      <c r="R12" s="32"/>
      <c r="S12" s="234"/>
    </row>
    <row r="13" spans="2:19" ht="48" x14ac:dyDescent="0.25">
      <c r="B13" s="427"/>
      <c r="C13" s="12" t="s">
        <v>529</v>
      </c>
      <c r="D13" s="89" t="s">
        <v>45</v>
      </c>
      <c r="E13" s="97" t="s">
        <v>41</v>
      </c>
      <c r="F13" s="8"/>
      <c r="G13" s="9"/>
      <c r="H13" s="10">
        <f t="shared" si="1"/>
        <v>0</v>
      </c>
      <c r="I13" s="10">
        <f t="shared" si="2"/>
        <v>0</v>
      </c>
      <c r="J13" s="72">
        <f t="shared" si="3"/>
        <v>0</v>
      </c>
      <c r="K13" s="138"/>
      <c r="L13" s="10"/>
      <c r="M13" s="10"/>
      <c r="N13" s="10"/>
      <c r="O13" s="40"/>
      <c r="P13" s="243"/>
      <c r="Q13" s="35"/>
      <c r="R13" s="32"/>
      <c r="S13" s="234"/>
    </row>
    <row r="14" spans="2:19" ht="36" x14ac:dyDescent="0.25">
      <c r="B14" s="427"/>
      <c r="C14" s="12" t="s">
        <v>530</v>
      </c>
      <c r="D14" s="89" t="s">
        <v>47</v>
      </c>
      <c r="E14" s="97" t="s">
        <v>41</v>
      </c>
      <c r="F14" s="8"/>
      <c r="G14" s="9"/>
      <c r="H14" s="10">
        <f t="shared" si="1"/>
        <v>0</v>
      </c>
      <c r="I14" s="10">
        <f t="shared" si="2"/>
        <v>0</v>
      </c>
      <c r="J14" s="72">
        <f t="shared" si="3"/>
        <v>0</v>
      </c>
      <c r="K14" s="138"/>
      <c r="L14" s="10"/>
      <c r="M14" s="10"/>
      <c r="N14" s="10"/>
      <c r="O14" s="40"/>
      <c r="P14" s="243"/>
      <c r="Q14" s="35"/>
      <c r="R14" s="32"/>
      <c r="S14" s="234"/>
    </row>
    <row r="15" spans="2:19" ht="24" x14ac:dyDescent="0.25">
      <c r="B15" s="427"/>
      <c r="C15" s="12" t="s">
        <v>531</v>
      </c>
      <c r="D15" s="89" t="s">
        <v>49</v>
      </c>
      <c r="E15" s="97" t="s">
        <v>41</v>
      </c>
      <c r="F15" s="8"/>
      <c r="G15" s="9"/>
      <c r="H15" s="10">
        <f t="shared" si="1"/>
        <v>0</v>
      </c>
      <c r="I15" s="10">
        <f t="shared" si="2"/>
        <v>0</v>
      </c>
      <c r="J15" s="72">
        <f t="shared" si="3"/>
        <v>0</v>
      </c>
      <c r="K15" s="138"/>
      <c r="L15" s="10"/>
      <c r="M15" s="10"/>
      <c r="N15" s="10"/>
      <c r="O15" s="40"/>
      <c r="P15" s="243"/>
      <c r="Q15" s="35"/>
      <c r="R15" s="32"/>
      <c r="S15" s="234"/>
    </row>
    <row r="16" spans="2:19" x14ac:dyDescent="0.25">
      <c r="B16" s="427"/>
      <c r="C16" s="12" t="s">
        <v>532</v>
      </c>
      <c r="D16" s="89" t="s">
        <v>51</v>
      </c>
      <c r="E16" s="97" t="s">
        <v>41</v>
      </c>
      <c r="F16" s="8"/>
      <c r="G16" s="9"/>
      <c r="H16" s="10">
        <f t="shared" si="1"/>
        <v>0</v>
      </c>
      <c r="I16" s="10">
        <f t="shared" si="2"/>
        <v>0</v>
      </c>
      <c r="J16" s="72">
        <f t="shared" si="3"/>
        <v>0</v>
      </c>
      <c r="K16" s="138"/>
      <c r="L16" s="10"/>
      <c r="M16" s="10"/>
      <c r="N16" s="10"/>
      <c r="O16" s="40"/>
      <c r="P16" s="243"/>
      <c r="Q16" s="35"/>
      <c r="R16" s="32"/>
      <c r="S16" s="234"/>
    </row>
    <row r="17" spans="2:19" ht="15.75" thickBot="1" x14ac:dyDescent="0.3">
      <c r="B17" s="427"/>
      <c r="C17" s="23" t="s">
        <v>533</v>
      </c>
      <c r="D17" s="102" t="s">
        <v>25</v>
      </c>
      <c r="E17" s="103"/>
      <c r="F17" s="104"/>
      <c r="G17" s="105"/>
      <c r="H17" s="106">
        <f t="shared" si="1"/>
        <v>0</v>
      </c>
      <c r="I17" s="106">
        <f t="shared" si="2"/>
        <v>0</v>
      </c>
      <c r="J17" s="241">
        <f t="shared" si="3"/>
        <v>0</v>
      </c>
      <c r="K17" s="139"/>
      <c r="L17" s="78"/>
      <c r="M17" s="78"/>
      <c r="N17" s="78"/>
      <c r="O17" s="79"/>
      <c r="P17" s="243"/>
      <c r="Q17" s="35"/>
      <c r="R17" s="32"/>
      <c r="S17" s="234"/>
    </row>
    <row r="18" spans="2:19" ht="15.75" thickBot="1" x14ac:dyDescent="0.3">
      <c r="B18" s="402" t="s">
        <v>26</v>
      </c>
      <c r="C18" s="400"/>
      <c r="D18" s="401"/>
      <c r="E18" s="402"/>
      <c r="F18" s="403"/>
      <c r="G18" s="404"/>
      <c r="H18" s="108">
        <f>SUM(H11:H17)</f>
        <v>0</v>
      </c>
      <c r="I18" s="108">
        <f>SUM(I11:I17)</f>
        <v>0</v>
      </c>
      <c r="J18" s="109">
        <f>SUM(J11:J17)</f>
        <v>0</v>
      </c>
      <c r="K18" s="407"/>
      <c r="L18" s="408"/>
      <c r="M18" s="258">
        <f>SUM(M11:M17)</f>
        <v>0</v>
      </c>
      <c r="N18" s="258">
        <f t="shared" ref="N18:O18" si="4">SUM(N11:N17)</f>
        <v>0</v>
      </c>
      <c r="O18" s="259">
        <f t="shared" si="4"/>
        <v>0</v>
      </c>
      <c r="P18" s="225"/>
      <c r="Q18" s="108"/>
      <c r="R18" s="108"/>
      <c r="S18" s="109"/>
    </row>
    <row r="19" spans="2:19" ht="24" x14ac:dyDescent="0.25">
      <c r="B19" s="433" t="s">
        <v>536</v>
      </c>
      <c r="C19" s="13" t="s">
        <v>534</v>
      </c>
      <c r="D19" s="101" t="s">
        <v>27</v>
      </c>
      <c r="E19" s="98" t="s">
        <v>28</v>
      </c>
      <c r="F19" s="44"/>
      <c r="G19" s="41"/>
      <c r="H19" s="42">
        <f t="shared" ref="H19:H28" si="5">ROUND(G19*F19,2)</f>
        <v>0</v>
      </c>
      <c r="I19" s="42">
        <f t="shared" ref="I19:I28" si="6">H19*0.124</f>
        <v>0</v>
      </c>
      <c r="J19" s="195">
        <f t="shared" ref="J19:J28" si="7">+H19+I19</f>
        <v>0</v>
      </c>
      <c r="K19" s="143"/>
      <c r="L19" s="47"/>
      <c r="M19" s="47"/>
      <c r="N19" s="47"/>
      <c r="O19" s="48"/>
      <c r="P19" s="243"/>
      <c r="Q19" s="32"/>
      <c r="R19" s="32"/>
      <c r="S19" s="232"/>
    </row>
    <row r="20" spans="2:19" ht="24" x14ac:dyDescent="0.25">
      <c r="B20" s="443"/>
      <c r="C20" s="12" t="s">
        <v>535</v>
      </c>
      <c r="D20" s="89" t="s">
        <v>29</v>
      </c>
      <c r="E20" s="97" t="s">
        <v>28</v>
      </c>
      <c r="F20" s="8"/>
      <c r="G20" s="9"/>
      <c r="H20" s="10">
        <f t="shared" si="5"/>
        <v>0</v>
      </c>
      <c r="I20" s="10">
        <f t="shared" si="6"/>
        <v>0</v>
      </c>
      <c r="J20" s="72">
        <f t="shared" si="7"/>
        <v>0</v>
      </c>
      <c r="K20" s="138"/>
      <c r="L20" s="10"/>
      <c r="M20" s="10"/>
      <c r="N20" s="10"/>
      <c r="O20" s="40"/>
      <c r="P20" s="243"/>
      <c r="Q20" s="32"/>
      <c r="R20" s="32"/>
      <c r="S20" s="232"/>
    </row>
    <row r="21" spans="2:19" ht="24" x14ac:dyDescent="0.25">
      <c r="B21" s="443"/>
      <c r="C21" s="12" t="s">
        <v>537</v>
      </c>
      <c r="D21" s="89" t="s">
        <v>30</v>
      </c>
      <c r="E21" s="97" t="s">
        <v>28</v>
      </c>
      <c r="F21" s="8"/>
      <c r="G21" s="9"/>
      <c r="H21" s="10">
        <f t="shared" si="5"/>
        <v>0</v>
      </c>
      <c r="I21" s="10">
        <f t="shared" si="6"/>
        <v>0</v>
      </c>
      <c r="J21" s="72">
        <f t="shared" si="7"/>
        <v>0</v>
      </c>
      <c r="K21" s="138"/>
      <c r="L21" s="10"/>
      <c r="M21" s="10"/>
      <c r="N21" s="10"/>
      <c r="O21" s="40"/>
      <c r="P21" s="243"/>
      <c r="Q21" s="32"/>
      <c r="R21" s="32"/>
      <c r="S21" s="232"/>
    </row>
    <row r="22" spans="2:19" x14ac:dyDescent="0.25">
      <c r="B22" s="443"/>
      <c r="C22" s="12" t="s">
        <v>538</v>
      </c>
      <c r="D22" s="89" t="s">
        <v>31</v>
      </c>
      <c r="E22" s="97" t="s">
        <v>28</v>
      </c>
      <c r="F22" s="8"/>
      <c r="G22" s="9"/>
      <c r="H22" s="10">
        <f t="shared" si="5"/>
        <v>0</v>
      </c>
      <c r="I22" s="10">
        <f t="shared" si="6"/>
        <v>0</v>
      </c>
      <c r="J22" s="72">
        <f t="shared" si="7"/>
        <v>0</v>
      </c>
      <c r="K22" s="138"/>
      <c r="L22" s="10"/>
      <c r="M22" s="10"/>
      <c r="N22" s="10"/>
      <c r="O22" s="40"/>
      <c r="P22" s="243"/>
      <c r="Q22" s="32"/>
      <c r="R22" s="32"/>
      <c r="S22" s="232"/>
    </row>
    <row r="23" spans="2:19" x14ac:dyDescent="0.25">
      <c r="B23" s="443"/>
      <c r="C23" s="12" t="s">
        <v>539</v>
      </c>
      <c r="D23" s="89" t="s">
        <v>32</v>
      </c>
      <c r="E23" s="97" t="s">
        <v>14</v>
      </c>
      <c r="F23" s="8"/>
      <c r="G23" s="9"/>
      <c r="H23" s="10">
        <f t="shared" si="5"/>
        <v>0</v>
      </c>
      <c r="I23" s="10">
        <f t="shared" si="6"/>
        <v>0</v>
      </c>
      <c r="J23" s="72">
        <f t="shared" si="7"/>
        <v>0</v>
      </c>
      <c r="K23" s="138"/>
      <c r="L23" s="10"/>
      <c r="M23" s="10"/>
      <c r="N23" s="10"/>
      <c r="O23" s="40"/>
      <c r="P23" s="243"/>
      <c r="Q23" s="32"/>
      <c r="R23" s="32"/>
      <c r="S23" s="232"/>
    </row>
    <row r="24" spans="2:19" ht="24" x14ac:dyDescent="0.25">
      <c r="B24" s="443"/>
      <c r="C24" s="12" t="s">
        <v>540</v>
      </c>
      <c r="D24" s="89" t="s">
        <v>33</v>
      </c>
      <c r="E24" s="97" t="s">
        <v>14</v>
      </c>
      <c r="F24" s="8"/>
      <c r="G24" s="9"/>
      <c r="H24" s="10">
        <f t="shared" si="5"/>
        <v>0</v>
      </c>
      <c r="I24" s="10">
        <f t="shared" si="6"/>
        <v>0</v>
      </c>
      <c r="J24" s="72">
        <f t="shared" si="7"/>
        <v>0</v>
      </c>
      <c r="K24" s="138"/>
      <c r="L24" s="10"/>
      <c r="M24" s="10"/>
      <c r="N24" s="10"/>
      <c r="O24" s="40"/>
      <c r="P24" s="243"/>
      <c r="Q24" s="32"/>
      <c r="R24" s="32"/>
      <c r="S24" s="232"/>
    </row>
    <row r="25" spans="2:19" x14ac:dyDescent="0.25">
      <c r="B25" s="443"/>
      <c r="C25" s="12" t="s">
        <v>541</v>
      </c>
      <c r="D25" s="89" t="s">
        <v>34</v>
      </c>
      <c r="E25" s="97" t="s">
        <v>14</v>
      </c>
      <c r="F25" s="8"/>
      <c r="G25" s="9"/>
      <c r="H25" s="10">
        <f t="shared" si="5"/>
        <v>0</v>
      </c>
      <c r="I25" s="10">
        <f t="shared" si="6"/>
        <v>0</v>
      </c>
      <c r="J25" s="72">
        <f t="shared" si="7"/>
        <v>0</v>
      </c>
      <c r="K25" s="138"/>
      <c r="L25" s="10"/>
      <c r="M25" s="10"/>
      <c r="N25" s="10"/>
      <c r="O25" s="40"/>
      <c r="P25" s="243"/>
      <c r="Q25" s="32"/>
      <c r="R25" s="32"/>
      <c r="S25" s="232"/>
    </row>
    <row r="26" spans="2:19" x14ac:dyDescent="0.25">
      <c r="B26" s="443"/>
      <c r="C26" s="12" t="s">
        <v>542</v>
      </c>
      <c r="D26" s="89" t="s">
        <v>35</v>
      </c>
      <c r="E26" s="97" t="s">
        <v>14</v>
      </c>
      <c r="F26" s="8"/>
      <c r="G26" s="9"/>
      <c r="H26" s="10">
        <f t="shared" si="5"/>
        <v>0</v>
      </c>
      <c r="I26" s="10">
        <f t="shared" si="6"/>
        <v>0</v>
      </c>
      <c r="J26" s="72">
        <f t="shared" si="7"/>
        <v>0</v>
      </c>
      <c r="K26" s="138"/>
      <c r="L26" s="10"/>
      <c r="M26" s="10"/>
      <c r="N26" s="10"/>
      <c r="O26" s="40"/>
      <c r="P26" s="243"/>
      <c r="Q26" s="32"/>
      <c r="R26" s="32"/>
      <c r="S26" s="236"/>
    </row>
    <row r="27" spans="2:19" ht="26.25" x14ac:dyDescent="0.25">
      <c r="B27" s="443"/>
      <c r="C27" s="12" t="s">
        <v>543</v>
      </c>
      <c r="D27" s="89" t="s">
        <v>36</v>
      </c>
      <c r="E27" s="85" t="s">
        <v>37</v>
      </c>
      <c r="F27" s="8"/>
      <c r="G27" s="9"/>
      <c r="H27" s="10">
        <f t="shared" si="5"/>
        <v>0</v>
      </c>
      <c r="I27" s="10">
        <f t="shared" si="6"/>
        <v>0</v>
      </c>
      <c r="J27" s="72">
        <f t="shared" si="7"/>
        <v>0</v>
      </c>
      <c r="K27" s="138"/>
      <c r="L27" s="10"/>
      <c r="M27" s="10"/>
      <c r="N27" s="10"/>
      <c r="O27" s="40"/>
      <c r="P27" s="243"/>
      <c r="Q27" s="32"/>
      <c r="R27" s="32"/>
      <c r="S27" s="236"/>
    </row>
    <row r="28" spans="2:19" ht="15.75" thickBot="1" x14ac:dyDescent="0.3">
      <c r="B28" s="443"/>
      <c r="C28" s="12" t="s">
        <v>544</v>
      </c>
      <c r="D28" s="89" t="s">
        <v>25</v>
      </c>
      <c r="E28" s="97"/>
      <c r="F28" s="8"/>
      <c r="G28" s="9"/>
      <c r="H28" s="10">
        <f t="shared" si="5"/>
        <v>0</v>
      </c>
      <c r="I28" s="10">
        <f t="shared" si="6"/>
        <v>0</v>
      </c>
      <c r="J28" s="72">
        <f t="shared" si="7"/>
        <v>0</v>
      </c>
      <c r="K28" s="139"/>
      <c r="L28" s="78"/>
      <c r="M28" s="78"/>
      <c r="N28" s="78"/>
      <c r="O28" s="79"/>
      <c r="P28" s="243"/>
      <c r="Q28" s="35"/>
      <c r="R28" s="32"/>
      <c r="S28" s="234"/>
    </row>
    <row r="29" spans="2:19" ht="15.75" thickBot="1" x14ac:dyDescent="0.3">
      <c r="B29" s="402" t="s">
        <v>491</v>
      </c>
      <c r="C29" s="400"/>
      <c r="D29" s="401"/>
      <c r="E29" s="402"/>
      <c r="F29" s="403"/>
      <c r="G29" s="404"/>
      <c r="H29" s="108">
        <f>SUM(H19:H28)</f>
        <v>0</v>
      </c>
      <c r="I29" s="108">
        <f t="shared" ref="I29:O29" si="8">SUM(I19:I28)</f>
        <v>0</v>
      </c>
      <c r="J29" s="109">
        <f t="shared" si="8"/>
        <v>0</v>
      </c>
      <c r="K29" s="407"/>
      <c r="L29" s="408"/>
      <c r="M29" s="258">
        <f t="shared" si="8"/>
        <v>0</v>
      </c>
      <c r="N29" s="258">
        <f t="shared" si="8"/>
        <v>0</v>
      </c>
      <c r="O29" s="259">
        <f t="shared" si="8"/>
        <v>0</v>
      </c>
      <c r="P29" s="225"/>
      <c r="Q29" s="108"/>
      <c r="R29" s="108"/>
      <c r="S29" s="109"/>
    </row>
    <row r="30" spans="2:19" ht="24" x14ac:dyDescent="0.25">
      <c r="B30" s="444" t="s">
        <v>524</v>
      </c>
      <c r="C30" s="27" t="s">
        <v>545</v>
      </c>
      <c r="D30" s="88" t="s">
        <v>455</v>
      </c>
      <c r="E30" s="99" t="s">
        <v>17</v>
      </c>
      <c r="F30" s="45"/>
      <c r="G30" s="46"/>
      <c r="H30" s="47">
        <f t="shared" ref="H30:H31" si="9">ROUND(G30*F30,2)</f>
        <v>0</v>
      </c>
      <c r="I30" s="47">
        <f t="shared" ref="I30:I31" si="10">H30*0.124</f>
        <v>0</v>
      </c>
      <c r="J30" s="257">
        <f t="shared" ref="J30:J31" si="11">+H30+I30</f>
        <v>0</v>
      </c>
      <c r="K30" s="143"/>
      <c r="L30" s="47"/>
      <c r="M30" s="47"/>
      <c r="N30" s="47"/>
      <c r="O30" s="48"/>
      <c r="P30" s="243"/>
      <c r="Q30" s="35"/>
      <c r="R30" s="32"/>
      <c r="S30" s="234"/>
    </row>
    <row r="31" spans="2:19" x14ac:dyDescent="0.25">
      <c r="B31" s="443"/>
      <c r="C31" s="12" t="s">
        <v>546</v>
      </c>
      <c r="D31" s="89" t="s">
        <v>25</v>
      </c>
      <c r="E31" s="85"/>
      <c r="F31" s="8"/>
      <c r="G31" s="9"/>
      <c r="H31" s="10">
        <f t="shared" si="9"/>
        <v>0</v>
      </c>
      <c r="I31" s="10">
        <f t="shared" si="10"/>
        <v>0</v>
      </c>
      <c r="J31" s="72">
        <f t="shared" si="11"/>
        <v>0</v>
      </c>
      <c r="K31" s="138"/>
      <c r="L31" s="10"/>
      <c r="M31" s="10"/>
      <c r="N31" s="10"/>
      <c r="O31" s="40"/>
      <c r="P31" s="243"/>
      <c r="Q31" s="35"/>
      <c r="R31" s="32"/>
      <c r="S31" s="234"/>
    </row>
    <row r="32" spans="2:19" x14ac:dyDescent="0.25">
      <c r="B32" s="445"/>
      <c r="C32" s="12"/>
      <c r="D32" s="89"/>
      <c r="E32" s="85"/>
      <c r="F32" s="8"/>
      <c r="G32" s="9"/>
      <c r="H32" s="10"/>
      <c r="I32" s="10"/>
      <c r="J32" s="72"/>
      <c r="K32" s="138"/>
      <c r="L32" s="10"/>
      <c r="M32" s="10"/>
      <c r="N32" s="10"/>
      <c r="O32" s="40"/>
      <c r="P32" s="243"/>
      <c r="Q32" s="35"/>
      <c r="R32" s="32"/>
      <c r="S32" s="234"/>
    </row>
    <row r="33" spans="2:19" ht="15.75" thickBot="1" x14ac:dyDescent="0.3">
      <c r="B33" s="445"/>
      <c r="C33" s="12"/>
      <c r="D33" s="89"/>
      <c r="E33" s="85"/>
      <c r="F33" s="8"/>
      <c r="G33" s="9"/>
      <c r="H33" s="10"/>
      <c r="I33" s="10"/>
      <c r="J33" s="72"/>
      <c r="K33" s="139"/>
      <c r="L33" s="78"/>
      <c r="M33" s="78"/>
      <c r="N33" s="78"/>
      <c r="O33" s="260"/>
      <c r="Q33" s="35"/>
      <c r="R33" s="32"/>
      <c r="S33" s="234"/>
    </row>
    <row r="34" spans="2:19" ht="15.75" thickBot="1" x14ac:dyDescent="0.3">
      <c r="B34" s="402" t="s">
        <v>491</v>
      </c>
      <c r="C34" s="400"/>
      <c r="D34" s="401"/>
      <c r="E34" s="402"/>
      <c r="F34" s="403"/>
      <c r="G34" s="404"/>
      <c r="H34" s="108">
        <f>SUM(H30:H33)</f>
        <v>0</v>
      </c>
      <c r="I34" s="108">
        <f t="shared" ref="I34:J34" si="12">SUM(I30:I33)</f>
        <v>0</v>
      </c>
      <c r="J34" s="109">
        <f t="shared" si="12"/>
        <v>0</v>
      </c>
      <c r="K34" s="407"/>
      <c r="L34" s="408"/>
      <c r="M34" s="258"/>
      <c r="N34" s="258"/>
      <c r="O34" s="259"/>
      <c r="P34" s="225"/>
      <c r="Q34" s="108"/>
      <c r="R34" s="108"/>
      <c r="S34" s="109"/>
    </row>
    <row r="35" spans="2:19" ht="15.75" thickBot="1" x14ac:dyDescent="0.3">
      <c r="B35" s="446" t="s">
        <v>457</v>
      </c>
      <c r="C35" s="447"/>
      <c r="D35" s="447"/>
      <c r="E35" s="447"/>
      <c r="F35" s="448"/>
      <c r="G35" s="70"/>
      <c r="H35" s="71">
        <f>H10+H18+H29+H34</f>
        <v>0</v>
      </c>
      <c r="I35" s="71">
        <f t="shared" ref="I35:O35" si="13">I10+I18+I29+I34</f>
        <v>0</v>
      </c>
      <c r="J35" s="73">
        <f t="shared" si="13"/>
        <v>0</v>
      </c>
      <c r="K35" s="453"/>
      <c r="L35" s="454"/>
      <c r="M35" s="255">
        <f t="shared" si="13"/>
        <v>0</v>
      </c>
      <c r="N35" s="255">
        <f t="shared" si="13"/>
        <v>0</v>
      </c>
      <c r="O35" s="256">
        <f t="shared" si="13"/>
        <v>0</v>
      </c>
      <c r="P35" s="252"/>
      <c r="Q35" s="226"/>
      <c r="R35" s="226"/>
      <c r="S35" s="227"/>
    </row>
    <row r="37" spans="2:19" ht="15.75" thickBot="1" x14ac:dyDescent="0.3"/>
    <row r="38" spans="2:19" ht="49.5" customHeight="1" thickBot="1" x14ac:dyDescent="0.3">
      <c r="B38" s="434" t="s">
        <v>493</v>
      </c>
      <c r="C38" s="435"/>
      <c r="D38" s="435"/>
      <c r="E38" s="435"/>
      <c r="F38" s="435"/>
      <c r="G38" s="435"/>
      <c r="H38" s="435"/>
      <c r="I38" s="435"/>
      <c r="J38" s="435"/>
      <c r="K38" s="435"/>
      <c r="L38" s="435"/>
      <c r="M38" s="400"/>
      <c r="N38" s="400"/>
      <c r="O38" s="401"/>
    </row>
    <row r="39" spans="2:19" ht="55.5" customHeight="1" thickBot="1" x14ac:dyDescent="0.3">
      <c r="B39" s="418" t="s">
        <v>598</v>
      </c>
      <c r="C39" s="419"/>
      <c r="D39" s="419"/>
      <c r="E39" s="419"/>
      <c r="F39" s="419"/>
      <c r="G39" s="419"/>
      <c r="H39" s="419"/>
      <c r="I39" s="419"/>
      <c r="J39" s="420"/>
      <c r="K39" s="389" t="s">
        <v>572</v>
      </c>
      <c r="L39" s="390"/>
      <c r="M39" s="390"/>
      <c r="N39" s="391"/>
      <c r="O39" s="392"/>
      <c r="Q39" s="34"/>
      <c r="R39" s="1"/>
      <c r="S39" s="1"/>
    </row>
    <row r="40" spans="2:19" s="2" customFormat="1" ht="51.75" thickBot="1" x14ac:dyDescent="0.3">
      <c r="B40" s="80" t="s">
        <v>7</v>
      </c>
      <c r="C40" s="81" t="s">
        <v>8</v>
      </c>
      <c r="D40" s="87" t="s">
        <v>9</v>
      </c>
      <c r="E40" s="80" t="s">
        <v>10</v>
      </c>
      <c r="F40" s="94" t="s">
        <v>573</v>
      </c>
      <c r="G40" s="94" t="s">
        <v>5</v>
      </c>
      <c r="H40" s="95" t="s">
        <v>581</v>
      </c>
      <c r="I40" s="95" t="s">
        <v>3</v>
      </c>
      <c r="J40" s="96" t="s">
        <v>4</v>
      </c>
      <c r="K40" s="261" t="s">
        <v>2</v>
      </c>
      <c r="L40" s="262" t="s">
        <v>5</v>
      </c>
      <c r="M40" s="262" t="s">
        <v>592</v>
      </c>
      <c r="N40" s="262" t="s">
        <v>599</v>
      </c>
      <c r="O40" s="263" t="s">
        <v>600</v>
      </c>
      <c r="P40" s="316" t="s">
        <v>472</v>
      </c>
      <c r="Q40" s="317" t="s">
        <v>485</v>
      </c>
      <c r="R40" s="317" t="s">
        <v>511</v>
      </c>
      <c r="S40" s="318" t="s">
        <v>0</v>
      </c>
    </row>
    <row r="41" spans="2:19" s="2" customFormat="1" ht="16.5" customHeight="1" thickBot="1" x14ac:dyDescent="0.3">
      <c r="B41" s="82">
        <v>1</v>
      </c>
      <c r="C41" s="74">
        <v>2</v>
      </c>
      <c r="D41" s="83">
        <v>3</v>
      </c>
      <c r="E41" s="82">
        <v>4</v>
      </c>
      <c r="F41" s="74">
        <v>5</v>
      </c>
      <c r="G41" s="74">
        <v>6</v>
      </c>
      <c r="H41" s="74">
        <v>7</v>
      </c>
      <c r="I41" s="74">
        <v>8</v>
      </c>
      <c r="J41" s="264">
        <v>9</v>
      </c>
      <c r="K41" s="267">
        <v>10</v>
      </c>
      <c r="L41" s="268">
        <v>11</v>
      </c>
      <c r="M41" s="268">
        <v>12</v>
      </c>
      <c r="N41" s="268">
        <v>13</v>
      </c>
      <c r="O41" s="269">
        <v>14</v>
      </c>
      <c r="P41" s="265">
        <v>15</v>
      </c>
      <c r="Q41" s="229">
        <v>16</v>
      </c>
      <c r="R41" s="229">
        <v>17</v>
      </c>
      <c r="S41" s="230">
        <v>18</v>
      </c>
    </row>
    <row r="42" spans="2:19" ht="39" x14ac:dyDescent="0.25">
      <c r="B42" s="426" t="s">
        <v>11</v>
      </c>
      <c r="C42" s="7" t="s">
        <v>12</v>
      </c>
      <c r="D42" s="88" t="s">
        <v>13</v>
      </c>
      <c r="E42" s="84" t="s">
        <v>14</v>
      </c>
      <c r="F42" s="49"/>
      <c r="G42" s="46"/>
      <c r="H42" s="47">
        <f>ROUND(G42*F42,2)</f>
        <v>0</v>
      </c>
      <c r="I42" s="47">
        <f>H42*0.124</f>
        <v>0</v>
      </c>
      <c r="J42" s="257">
        <f>+H42+I42</f>
        <v>0</v>
      </c>
      <c r="K42" s="143"/>
      <c r="L42" s="47"/>
      <c r="M42" s="47"/>
      <c r="N42" s="47"/>
      <c r="O42" s="48"/>
      <c r="P42" s="266"/>
      <c r="Q42" s="228" t="s">
        <v>471</v>
      </c>
      <c r="R42" s="228"/>
      <c r="S42" s="233"/>
    </row>
    <row r="43" spans="2:19" ht="24" x14ac:dyDescent="0.25">
      <c r="B43" s="427"/>
      <c r="C43" s="11" t="s">
        <v>15</v>
      </c>
      <c r="D43" s="89" t="s">
        <v>16</v>
      </c>
      <c r="E43" s="85" t="s">
        <v>17</v>
      </c>
      <c r="F43" s="8"/>
      <c r="G43" s="9"/>
      <c r="H43" s="10">
        <f t="shared" ref="H43:H47" si="14">ROUND(G43*F43,2)</f>
        <v>0</v>
      </c>
      <c r="I43" s="10">
        <f t="shared" ref="I43:I95" si="15">H43*0.124</f>
        <v>0</v>
      </c>
      <c r="J43" s="72">
        <f t="shared" ref="J43:J47" si="16">+H43+I43</f>
        <v>0</v>
      </c>
      <c r="K43" s="138"/>
      <c r="L43" s="10"/>
      <c r="M43" s="10"/>
      <c r="N43" s="10"/>
      <c r="O43" s="40"/>
      <c r="P43" s="243"/>
      <c r="Q43" s="32"/>
      <c r="R43" s="32"/>
      <c r="S43" s="232"/>
    </row>
    <row r="44" spans="2:19" ht="24" x14ac:dyDescent="0.25">
      <c r="B44" s="427"/>
      <c r="C44" s="11" t="s">
        <v>18</v>
      </c>
      <c r="D44" s="89" t="s">
        <v>19</v>
      </c>
      <c r="E44" s="85" t="s">
        <v>17</v>
      </c>
      <c r="F44" s="8"/>
      <c r="G44" s="9"/>
      <c r="H44" s="10">
        <f t="shared" si="14"/>
        <v>0</v>
      </c>
      <c r="I44" s="10">
        <f t="shared" si="15"/>
        <v>0</v>
      </c>
      <c r="J44" s="72">
        <f t="shared" si="16"/>
        <v>0</v>
      </c>
      <c r="K44" s="138"/>
      <c r="L44" s="10"/>
      <c r="M44" s="10"/>
      <c r="N44" s="10"/>
      <c r="O44" s="40"/>
      <c r="P44" s="243"/>
      <c r="Q44" s="32"/>
      <c r="R44" s="32"/>
      <c r="S44" s="232"/>
    </row>
    <row r="45" spans="2:19" ht="24" x14ac:dyDescent="0.25">
      <c r="B45" s="427"/>
      <c r="C45" s="11" t="s">
        <v>20</v>
      </c>
      <c r="D45" s="89" t="s">
        <v>21</v>
      </c>
      <c r="E45" s="85" t="s">
        <v>17</v>
      </c>
      <c r="F45" s="8"/>
      <c r="G45" s="9"/>
      <c r="H45" s="10">
        <f t="shared" si="14"/>
        <v>0</v>
      </c>
      <c r="I45" s="10">
        <f t="shared" si="15"/>
        <v>0</v>
      </c>
      <c r="J45" s="72">
        <f t="shared" si="16"/>
        <v>0</v>
      </c>
      <c r="K45" s="138"/>
      <c r="L45" s="10"/>
      <c r="M45" s="10"/>
      <c r="N45" s="10"/>
      <c r="O45" s="40"/>
      <c r="P45" s="243"/>
      <c r="Q45" s="32"/>
      <c r="R45" s="32"/>
      <c r="S45" s="232"/>
    </row>
    <row r="46" spans="2:19" ht="24" x14ac:dyDescent="0.25">
      <c r="B46" s="427"/>
      <c r="C46" s="11" t="s">
        <v>22</v>
      </c>
      <c r="D46" s="89" t="s">
        <v>23</v>
      </c>
      <c r="E46" s="85" t="s">
        <v>17</v>
      </c>
      <c r="F46" s="8"/>
      <c r="G46" s="9"/>
      <c r="H46" s="10">
        <f t="shared" si="14"/>
        <v>0</v>
      </c>
      <c r="I46" s="10">
        <f t="shared" si="15"/>
        <v>0</v>
      </c>
      <c r="J46" s="72">
        <f t="shared" si="16"/>
        <v>0</v>
      </c>
      <c r="K46" s="138"/>
      <c r="L46" s="10"/>
      <c r="M46" s="10"/>
      <c r="N46" s="10"/>
      <c r="O46" s="40"/>
      <c r="P46" s="243"/>
      <c r="Q46" s="32"/>
      <c r="R46" s="32"/>
      <c r="S46" s="232"/>
    </row>
    <row r="47" spans="2:19" ht="15.75" thickBot="1" x14ac:dyDescent="0.3">
      <c r="B47" s="428"/>
      <c r="C47" s="75" t="s">
        <v>24</v>
      </c>
      <c r="D47" s="90" t="s">
        <v>25</v>
      </c>
      <c r="E47" s="86"/>
      <c r="F47" s="76"/>
      <c r="G47" s="77"/>
      <c r="H47" s="78">
        <f t="shared" si="14"/>
        <v>0</v>
      </c>
      <c r="I47" s="78">
        <f t="shared" si="15"/>
        <v>0</v>
      </c>
      <c r="J47" s="196">
        <f t="shared" si="16"/>
        <v>0</v>
      </c>
      <c r="K47" s="139"/>
      <c r="L47" s="78"/>
      <c r="M47" s="78"/>
      <c r="N47" s="78"/>
      <c r="O47" s="79"/>
      <c r="P47" s="243"/>
      <c r="Q47" s="32"/>
      <c r="R47" s="32"/>
      <c r="S47" s="232"/>
    </row>
    <row r="48" spans="2:19" ht="15.75" thickBot="1" x14ac:dyDescent="0.3">
      <c r="B48" s="402" t="s">
        <v>26</v>
      </c>
      <c r="C48" s="400"/>
      <c r="D48" s="401"/>
      <c r="E48" s="402"/>
      <c r="F48" s="403"/>
      <c r="G48" s="404"/>
      <c r="H48" s="108">
        <f>SUM(H42:H47)</f>
        <v>0</v>
      </c>
      <c r="I48" s="108">
        <f t="shared" ref="I48:O48" si="17">SUM(I42:I47)</f>
        <v>0</v>
      </c>
      <c r="J48" s="250">
        <f t="shared" si="17"/>
        <v>0</v>
      </c>
      <c r="K48" s="387"/>
      <c r="L48" s="388"/>
      <c r="M48" s="108">
        <f t="shared" si="17"/>
        <v>0</v>
      </c>
      <c r="N48" s="108">
        <f t="shared" si="17"/>
        <v>0</v>
      </c>
      <c r="O48" s="109">
        <f t="shared" si="17"/>
        <v>0</v>
      </c>
      <c r="P48" s="251"/>
      <c r="Q48" s="108"/>
      <c r="R48" s="108"/>
      <c r="S48" s="109"/>
    </row>
    <row r="49" spans="2:19" ht="36" x14ac:dyDescent="0.25">
      <c r="B49" s="426" t="s">
        <v>38</v>
      </c>
      <c r="C49" s="91" t="s">
        <v>39</v>
      </c>
      <c r="D49" s="88" t="s">
        <v>40</v>
      </c>
      <c r="E49" s="84" t="s">
        <v>41</v>
      </c>
      <c r="F49" s="49"/>
      <c r="G49" s="46"/>
      <c r="H49" s="47">
        <f t="shared" ref="H49:H55" si="18">ROUND(G49*F49,2)</f>
        <v>0</v>
      </c>
      <c r="I49" s="47">
        <f t="shared" si="15"/>
        <v>0</v>
      </c>
      <c r="J49" s="257">
        <f t="shared" ref="J49:J55" si="19">+H49+I49</f>
        <v>0</v>
      </c>
      <c r="K49" s="143"/>
      <c r="L49" s="47"/>
      <c r="M49" s="47"/>
      <c r="N49" s="47"/>
      <c r="O49" s="48"/>
      <c r="P49" s="243"/>
      <c r="Q49" s="35"/>
      <c r="R49" s="32"/>
      <c r="S49" s="234"/>
    </row>
    <row r="50" spans="2:19" ht="36" x14ac:dyDescent="0.25">
      <c r="B50" s="427"/>
      <c r="C50" s="14" t="s">
        <v>42</v>
      </c>
      <c r="D50" s="89" t="s">
        <v>43</v>
      </c>
      <c r="E50" s="97" t="s">
        <v>41</v>
      </c>
      <c r="F50" s="8"/>
      <c r="G50" s="9"/>
      <c r="H50" s="10">
        <f t="shared" si="18"/>
        <v>0</v>
      </c>
      <c r="I50" s="10">
        <f t="shared" si="15"/>
        <v>0</v>
      </c>
      <c r="J50" s="72">
        <f t="shared" si="19"/>
        <v>0</v>
      </c>
      <c r="K50" s="138"/>
      <c r="L50" s="10"/>
      <c r="M50" s="10"/>
      <c r="N50" s="10"/>
      <c r="O50" s="40"/>
      <c r="P50" s="243"/>
      <c r="Q50" s="35"/>
      <c r="R50" s="32"/>
      <c r="S50" s="234"/>
    </row>
    <row r="51" spans="2:19" ht="48" x14ac:dyDescent="0.25">
      <c r="B51" s="427"/>
      <c r="C51" s="14" t="s">
        <v>44</v>
      </c>
      <c r="D51" s="89" t="s">
        <v>45</v>
      </c>
      <c r="E51" s="97" t="s">
        <v>41</v>
      </c>
      <c r="F51" s="8"/>
      <c r="G51" s="9"/>
      <c r="H51" s="10">
        <f t="shared" si="18"/>
        <v>0</v>
      </c>
      <c r="I51" s="10">
        <f t="shared" si="15"/>
        <v>0</v>
      </c>
      <c r="J51" s="72">
        <f t="shared" si="19"/>
        <v>0</v>
      </c>
      <c r="K51" s="138"/>
      <c r="L51" s="10"/>
      <c r="M51" s="10"/>
      <c r="N51" s="10"/>
      <c r="O51" s="40"/>
      <c r="P51" s="243"/>
      <c r="Q51" s="35"/>
      <c r="R51" s="32"/>
      <c r="S51" s="234"/>
    </row>
    <row r="52" spans="2:19" ht="36" x14ac:dyDescent="0.25">
      <c r="B52" s="427"/>
      <c r="C52" s="14" t="s">
        <v>46</v>
      </c>
      <c r="D52" s="89" t="s">
        <v>47</v>
      </c>
      <c r="E52" s="97" t="s">
        <v>41</v>
      </c>
      <c r="F52" s="8"/>
      <c r="G52" s="9"/>
      <c r="H52" s="10">
        <f t="shared" si="18"/>
        <v>0</v>
      </c>
      <c r="I52" s="10">
        <f t="shared" si="15"/>
        <v>0</v>
      </c>
      <c r="J52" s="72">
        <f t="shared" si="19"/>
        <v>0</v>
      </c>
      <c r="K52" s="138"/>
      <c r="L52" s="10"/>
      <c r="M52" s="10"/>
      <c r="N52" s="10"/>
      <c r="O52" s="40"/>
      <c r="P52" s="243"/>
      <c r="Q52" s="35"/>
      <c r="R52" s="32"/>
      <c r="S52" s="234"/>
    </row>
    <row r="53" spans="2:19" ht="24" x14ac:dyDescent="0.25">
      <c r="B53" s="427"/>
      <c r="C53" s="14" t="s">
        <v>48</v>
      </c>
      <c r="D53" s="89" t="s">
        <v>49</v>
      </c>
      <c r="E53" s="97" t="s">
        <v>41</v>
      </c>
      <c r="F53" s="8"/>
      <c r="G53" s="9"/>
      <c r="H53" s="10">
        <f t="shared" si="18"/>
        <v>0</v>
      </c>
      <c r="I53" s="10">
        <f t="shared" si="15"/>
        <v>0</v>
      </c>
      <c r="J53" s="72">
        <f t="shared" si="19"/>
        <v>0</v>
      </c>
      <c r="K53" s="138"/>
      <c r="L53" s="10"/>
      <c r="M53" s="10"/>
      <c r="N53" s="10"/>
      <c r="O53" s="40"/>
      <c r="P53" s="243"/>
      <c r="Q53" s="35"/>
      <c r="R53" s="32"/>
      <c r="S53" s="234"/>
    </row>
    <row r="54" spans="2:19" x14ac:dyDescent="0.25">
      <c r="B54" s="427"/>
      <c r="C54" s="14" t="s">
        <v>50</v>
      </c>
      <c r="D54" s="89" t="s">
        <v>51</v>
      </c>
      <c r="E54" s="97" t="s">
        <v>41</v>
      </c>
      <c r="F54" s="8"/>
      <c r="G54" s="9"/>
      <c r="H54" s="10">
        <f t="shared" si="18"/>
        <v>0</v>
      </c>
      <c r="I54" s="10">
        <f t="shared" si="15"/>
        <v>0</v>
      </c>
      <c r="J54" s="72">
        <f t="shared" si="19"/>
        <v>0</v>
      </c>
      <c r="K54" s="138"/>
      <c r="L54" s="10"/>
      <c r="M54" s="10"/>
      <c r="N54" s="10"/>
      <c r="O54" s="40"/>
      <c r="P54" s="243"/>
      <c r="Q54" s="35"/>
      <c r="R54" s="32"/>
      <c r="S54" s="234"/>
    </row>
    <row r="55" spans="2:19" ht="15.75" thickBot="1" x14ac:dyDescent="0.3">
      <c r="B55" s="428"/>
      <c r="C55" s="92" t="s">
        <v>52</v>
      </c>
      <c r="D55" s="90" t="s">
        <v>25</v>
      </c>
      <c r="E55" s="86"/>
      <c r="F55" s="76"/>
      <c r="G55" s="77"/>
      <c r="H55" s="78">
        <f t="shared" si="18"/>
        <v>0</v>
      </c>
      <c r="I55" s="78">
        <f t="shared" si="15"/>
        <v>0</v>
      </c>
      <c r="J55" s="196">
        <f t="shared" si="19"/>
        <v>0</v>
      </c>
      <c r="K55" s="139"/>
      <c r="L55" s="78"/>
      <c r="M55" s="78"/>
      <c r="N55" s="78"/>
      <c r="O55" s="79"/>
      <c r="P55" s="243"/>
      <c r="Q55" s="35"/>
      <c r="R55" s="32"/>
      <c r="S55" s="234"/>
    </row>
    <row r="56" spans="2:19" ht="15.75" thickBot="1" x14ac:dyDescent="0.3">
      <c r="B56" s="402" t="s">
        <v>26</v>
      </c>
      <c r="C56" s="400"/>
      <c r="D56" s="401"/>
      <c r="E56" s="402"/>
      <c r="F56" s="403"/>
      <c r="G56" s="404"/>
      <c r="H56" s="108">
        <f>SUM(H49:H55)</f>
        <v>0</v>
      </c>
      <c r="I56" s="108">
        <f t="shared" ref="I56:M56" si="20">SUM(I49:I55)</f>
        <v>0</v>
      </c>
      <c r="J56" s="250">
        <f t="shared" si="20"/>
        <v>0</v>
      </c>
      <c r="K56" s="387"/>
      <c r="L56" s="388"/>
      <c r="M56" s="108">
        <f t="shared" si="20"/>
        <v>0</v>
      </c>
      <c r="N56" s="108">
        <f>SUM(N49:N55)</f>
        <v>0</v>
      </c>
      <c r="O56" s="109">
        <f>SUM(O49:O55)</f>
        <v>0</v>
      </c>
      <c r="P56" s="251"/>
      <c r="Q56" s="108"/>
      <c r="R56" s="108"/>
      <c r="S56" s="109"/>
    </row>
    <row r="57" spans="2:19" ht="24" x14ac:dyDescent="0.25">
      <c r="B57" s="429" t="s">
        <v>53</v>
      </c>
      <c r="C57" s="11" t="s">
        <v>54</v>
      </c>
      <c r="D57" s="89" t="s">
        <v>55</v>
      </c>
      <c r="E57" s="97" t="s">
        <v>41</v>
      </c>
      <c r="F57" s="8"/>
      <c r="G57" s="9"/>
      <c r="H57" s="10">
        <f t="shared" ref="H57:H68" si="21">ROUND(G57*F57,2)</f>
        <v>0</v>
      </c>
      <c r="I57" s="10">
        <f t="shared" si="15"/>
        <v>0</v>
      </c>
      <c r="J57" s="72">
        <f t="shared" ref="J57:J68" si="22">+H57+I57</f>
        <v>0</v>
      </c>
      <c r="K57" s="143"/>
      <c r="L57" s="47"/>
      <c r="M57" s="47"/>
      <c r="N57" s="47"/>
      <c r="O57" s="48"/>
      <c r="P57" s="243"/>
      <c r="Q57" s="35"/>
      <c r="R57" s="32"/>
      <c r="S57" s="234"/>
    </row>
    <row r="58" spans="2:19" ht="24" x14ac:dyDescent="0.25">
      <c r="B58" s="430"/>
      <c r="C58" s="11" t="s">
        <v>56</v>
      </c>
      <c r="D58" s="89" t="s">
        <v>57</v>
      </c>
      <c r="E58" s="97" t="s">
        <v>41</v>
      </c>
      <c r="F58" s="8"/>
      <c r="G58" s="9"/>
      <c r="H58" s="10">
        <f t="shared" si="21"/>
        <v>0</v>
      </c>
      <c r="I58" s="10">
        <f t="shared" si="15"/>
        <v>0</v>
      </c>
      <c r="J58" s="72">
        <f t="shared" si="22"/>
        <v>0</v>
      </c>
      <c r="K58" s="138"/>
      <c r="L58" s="10"/>
      <c r="M58" s="10"/>
      <c r="N58" s="10"/>
      <c r="O58" s="40"/>
      <c r="P58" s="243"/>
      <c r="Q58" s="35"/>
      <c r="R58" s="32"/>
      <c r="S58" s="234"/>
    </row>
    <row r="59" spans="2:19" ht="24" x14ac:dyDescent="0.25">
      <c r="B59" s="430"/>
      <c r="C59" s="11" t="s">
        <v>58</v>
      </c>
      <c r="D59" s="89" t="s">
        <v>59</v>
      </c>
      <c r="E59" s="97" t="s">
        <v>41</v>
      </c>
      <c r="F59" s="8"/>
      <c r="G59" s="9"/>
      <c r="H59" s="10">
        <f t="shared" si="21"/>
        <v>0</v>
      </c>
      <c r="I59" s="10">
        <f t="shared" si="15"/>
        <v>0</v>
      </c>
      <c r="J59" s="72">
        <f t="shared" si="22"/>
        <v>0</v>
      </c>
      <c r="K59" s="138"/>
      <c r="L59" s="10"/>
      <c r="M59" s="10"/>
      <c r="N59" s="10"/>
      <c r="O59" s="40"/>
      <c r="P59" s="243"/>
      <c r="Q59" s="35"/>
      <c r="R59" s="32"/>
      <c r="S59" s="234"/>
    </row>
    <row r="60" spans="2:19" x14ac:dyDescent="0.25">
      <c r="B60" s="430"/>
      <c r="C60" s="11" t="s">
        <v>60</v>
      </c>
      <c r="D60" s="89" t="s">
        <v>61</v>
      </c>
      <c r="E60" s="97" t="s">
        <v>41</v>
      </c>
      <c r="F60" s="8"/>
      <c r="G60" s="9"/>
      <c r="H60" s="10">
        <f t="shared" si="21"/>
        <v>0</v>
      </c>
      <c r="I60" s="10">
        <f t="shared" si="15"/>
        <v>0</v>
      </c>
      <c r="J60" s="72">
        <f t="shared" si="22"/>
        <v>0</v>
      </c>
      <c r="K60" s="138"/>
      <c r="L60" s="10"/>
      <c r="M60" s="10"/>
      <c r="N60" s="10"/>
      <c r="O60" s="40"/>
      <c r="P60" s="243"/>
      <c r="Q60" s="35"/>
      <c r="R60" s="32"/>
      <c r="S60" s="234"/>
    </row>
    <row r="61" spans="2:19" x14ac:dyDescent="0.25">
      <c r="B61" s="430"/>
      <c r="C61" s="11" t="s">
        <v>62</v>
      </c>
      <c r="D61" s="89" t="s">
        <v>63</v>
      </c>
      <c r="E61" s="98" t="s">
        <v>14</v>
      </c>
      <c r="F61" s="8"/>
      <c r="G61" s="9"/>
      <c r="H61" s="10">
        <f t="shared" si="21"/>
        <v>0</v>
      </c>
      <c r="I61" s="10">
        <f t="shared" si="15"/>
        <v>0</v>
      </c>
      <c r="J61" s="72">
        <f t="shared" si="22"/>
        <v>0</v>
      </c>
      <c r="K61" s="138"/>
      <c r="L61" s="10"/>
      <c r="M61" s="10"/>
      <c r="N61" s="10"/>
      <c r="O61" s="40"/>
      <c r="P61" s="243"/>
      <c r="Q61" s="35"/>
      <c r="R61" s="32"/>
      <c r="S61" s="234"/>
    </row>
    <row r="62" spans="2:19" ht="24" x14ac:dyDescent="0.25">
      <c r="B62" s="430"/>
      <c r="C62" s="11" t="s">
        <v>64</v>
      </c>
      <c r="D62" s="89" t="s">
        <v>65</v>
      </c>
      <c r="E62" s="98" t="s">
        <v>14</v>
      </c>
      <c r="F62" s="8"/>
      <c r="G62" s="9"/>
      <c r="H62" s="10">
        <f t="shared" si="21"/>
        <v>0</v>
      </c>
      <c r="I62" s="10">
        <f t="shared" si="15"/>
        <v>0</v>
      </c>
      <c r="J62" s="72">
        <f t="shared" si="22"/>
        <v>0</v>
      </c>
      <c r="K62" s="138"/>
      <c r="L62" s="10"/>
      <c r="M62" s="10"/>
      <c r="N62" s="10"/>
      <c r="O62" s="40"/>
      <c r="P62" s="243"/>
      <c r="Q62" s="35"/>
      <c r="R62" s="32"/>
      <c r="S62" s="234"/>
    </row>
    <row r="63" spans="2:19" ht="24" x14ac:dyDescent="0.25">
      <c r="B63" s="430"/>
      <c r="C63" s="11" t="s">
        <v>66</v>
      </c>
      <c r="D63" s="89" t="s">
        <v>67</v>
      </c>
      <c r="E63" s="98" t="s">
        <v>14</v>
      </c>
      <c r="F63" s="8"/>
      <c r="G63" s="9"/>
      <c r="H63" s="10">
        <f t="shared" si="21"/>
        <v>0</v>
      </c>
      <c r="I63" s="10">
        <f t="shared" si="15"/>
        <v>0</v>
      </c>
      <c r="J63" s="72">
        <f t="shared" si="22"/>
        <v>0</v>
      </c>
      <c r="K63" s="138"/>
      <c r="L63" s="10"/>
      <c r="M63" s="10"/>
      <c r="N63" s="10"/>
      <c r="O63" s="40"/>
      <c r="P63" s="243"/>
      <c r="Q63" s="35"/>
      <c r="R63" s="32"/>
      <c r="S63" s="234"/>
    </row>
    <row r="64" spans="2:19" ht="36" x14ac:dyDescent="0.25">
      <c r="B64" s="430"/>
      <c r="C64" s="11" t="s">
        <v>68</v>
      </c>
      <c r="D64" s="89" t="s">
        <v>69</v>
      </c>
      <c r="E64" s="98" t="s">
        <v>70</v>
      </c>
      <c r="F64" s="8"/>
      <c r="G64" s="9"/>
      <c r="H64" s="10">
        <f t="shared" si="21"/>
        <v>0</v>
      </c>
      <c r="I64" s="10">
        <f t="shared" si="15"/>
        <v>0</v>
      </c>
      <c r="J64" s="72">
        <f t="shared" si="22"/>
        <v>0</v>
      </c>
      <c r="K64" s="138"/>
      <c r="L64" s="10"/>
      <c r="M64" s="10"/>
      <c r="N64" s="10"/>
      <c r="O64" s="40"/>
      <c r="P64" s="243"/>
      <c r="Q64" s="35"/>
      <c r="R64" s="32"/>
      <c r="S64" s="234"/>
    </row>
    <row r="65" spans="2:19" ht="36" x14ac:dyDescent="0.25">
      <c r="B65" s="430"/>
      <c r="C65" s="11" t="s">
        <v>71</v>
      </c>
      <c r="D65" s="89" t="s">
        <v>72</v>
      </c>
      <c r="E65" s="98" t="s">
        <v>14</v>
      </c>
      <c r="F65" s="8"/>
      <c r="G65" s="9"/>
      <c r="H65" s="10">
        <f t="shared" si="21"/>
        <v>0</v>
      </c>
      <c r="I65" s="10">
        <f t="shared" si="15"/>
        <v>0</v>
      </c>
      <c r="J65" s="72">
        <f t="shared" si="22"/>
        <v>0</v>
      </c>
      <c r="K65" s="138"/>
      <c r="L65" s="10"/>
      <c r="M65" s="10"/>
      <c r="N65" s="10"/>
      <c r="O65" s="40"/>
      <c r="P65" s="243"/>
      <c r="Q65" s="35"/>
      <c r="R65" s="32"/>
      <c r="S65" s="234"/>
    </row>
    <row r="66" spans="2:19" ht="36" x14ac:dyDescent="0.25">
      <c r="B66" s="430"/>
      <c r="C66" s="11" t="s">
        <v>73</v>
      </c>
      <c r="D66" s="89" t="s">
        <v>74</v>
      </c>
      <c r="E66" s="98" t="s">
        <v>14</v>
      </c>
      <c r="F66" s="8"/>
      <c r="G66" s="9"/>
      <c r="H66" s="10">
        <f t="shared" si="21"/>
        <v>0</v>
      </c>
      <c r="I66" s="10">
        <f t="shared" si="15"/>
        <v>0</v>
      </c>
      <c r="J66" s="72">
        <f t="shared" si="22"/>
        <v>0</v>
      </c>
      <c r="K66" s="138"/>
      <c r="L66" s="10"/>
      <c r="M66" s="10"/>
      <c r="N66" s="10"/>
      <c r="O66" s="40"/>
      <c r="P66" s="243"/>
      <c r="Q66" s="35"/>
      <c r="R66" s="32"/>
      <c r="S66" s="234"/>
    </row>
    <row r="67" spans="2:19" ht="48" x14ac:dyDescent="0.25">
      <c r="B67" s="430"/>
      <c r="C67" s="11" t="s">
        <v>75</v>
      </c>
      <c r="D67" s="89" t="s">
        <v>76</v>
      </c>
      <c r="E67" s="98" t="s">
        <v>14</v>
      </c>
      <c r="F67" s="8"/>
      <c r="G67" s="9"/>
      <c r="H67" s="10">
        <f t="shared" si="21"/>
        <v>0</v>
      </c>
      <c r="I67" s="10">
        <f t="shared" si="15"/>
        <v>0</v>
      </c>
      <c r="J67" s="72">
        <f t="shared" si="22"/>
        <v>0</v>
      </c>
      <c r="K67" s="138"/>
      <c r="L67" s="10"/>
      <c r="M67" s="10"/>
      <c r="N67" s="10"/>
      <c r="O67" s="40"/>
      <c r="P67" s="243"/>
      <c r="Q67" s="35"/>
      <c r="R67" s="32"/>
      <c r="S67" s="234"/>
    </row>
    <row r="68" spans="2:19" ht="15.75" thickBot="1" x14ac:dyDescent="0.3">
      <c r="B68" s="431"/>
      <c r="C68" s="11" t="s">
        <v>77</v>
      </c>
      <c r="D68" s="113" t="s">
        <v>25</v>
      </c>
      <c r="E68" s="97"/>
      <c r="F68" s="8"/>
      <c r="G68" s="9"/>
      <c r="H68" s="10">
        <f t="shared" si="21"/>
        <v>0</v>
      </c>
      <c r="I68" s="10">
        <f t="shared" si="15"/>
        <v>0</v>
      </c>
      <c r="J68" s="72">
        <f t="shared" si="22"/>
        <v>0</v>
      </c>
      <c r="K68" s="139"/>
      <c r="L68" s="78"/>
      <c r="M68" s="78"/>
      <c r="N68" s="78"/>
      <c r="O68" s="79"/>
      <c r="P68" s="243"/>
      <c r="Q68" s="35"/>
      <c r="R68" s="32"/>
      <c r="S68" s="234"/>
    </row>
    <row r="69" spans="2:19" ht="15.75" thickBot="1" x14ac:dyDescent="0.3">
      <c r="B69" s="402" t="s">
        <v>26</v>
      </c>
      <c r="C69" s="400"/>
      <c r="D69" s="401"/>
      <c r="E69" s="402"/>
      <c r="F69" s="403"/>
      <c r="G69" s="404"/>
      <c r="H69" s="108">
        <f>SUM(H57:H68)</f>
        <v>0</v>
      </c>
      <c r="I69" s="108">
        <f t="shared" ref="I69:M69" si="23">SUM(I57:I68)</f>
        <v>0</v>
      </c>
      <c r="J69" s="250">
        <f t="shared" si="23"/>
        <v>0</v>
      </c>
      <c r="K69" s="387"/>
      <c r="L69" s="388"/>
      <c r="M69" s="108">
        <f t="shared" si="23"/>
        <v>0</v>
      </c>
      <c r="N69" s="108">
        <f>SUM(N57:N68)</f>
        <v>0</v>
      </c>
      <c r="O69" s="109">
        <f>SUM(O57:O68)</f>
        <v>0</v>
      </c>
      <c r="P69" s="251"/>
      <c r="Q69" s="108"/>
      <c r="R69" s="108"/>
      <c r="S69" s="109"/>
    </row>
    <row r="70" spans="2:19" x14ac:dyDescent="0.25">
      <c r="B70" s="432" t="s">
        <v>78</v>
      </c>
      <c r="C70" s="11" t="s">
        <v>79</v>
      </c>
      <c r="D70" s="114" t="s">
        <v>80</v>
      </c>
      <c r="E70" s="97" t="s">
        <v>41</v>
      </c>
      <c r="F70" s="8"/>
      <c r="G70" s="9"/>
      <c r="H70" s="10">
        <f t="shared" ref="H70:H81" si="24">ROUND(G70*F70,2)</f>
        <v>0</v>
      </c>
      <c r="I70" s="10">
        <f t="shared" si="15"/>
        <v>0</v>
      </c>
      <c r="J70" s="72">
        <f t="shared" ref="J70:J81" si="25">+H70+I70</f>
        <v>0</v>
      </c>
      <c r="K70" s="143"/>
      <c r="L70" s="47"/>
      <c r="M70" s="47"/>
      <c r="N70" s="47"/>
      <c r="O70" s="48"/>
      <c r="P70" s="243"/>
      <c r="Q70" s="35"/>
      <c r="R70" s="32"/>
      <c r="S70" s="234"/>
    </row>
    <row r="71" spans="2:19" ht="24" x14ac:dyDescent="0.25">
      <c r="B71" s="427"/>
      <c r="C71" s="11" t="s">
        <v>81</v>
      </c>
      <c r="D71" s="114" t="s">
        <v>82</v>
      </c>
      <c r="E71" s="97" t="s">
        <v>41</v>
      </c>
      <c r="F71" s="8"/>
      <c r="G71" s="9"/>
      <c r="H71" s="10">
        <f t="shared" si="24"/>
        <v>0</v>
      </c>
      <c r="I71" s="10">
        <f t="shared" si="15"/>
        <v>0</v>
      </c>
      <c r="J71" s="72">
        <f t="shared" si="25"/>
        <v>0</v>
      </c>
      <c r="K71" s="138"/>
      <c r="L71" s="10"/>
      <c r="M71" s="10"/>
      <c r="N71" s="10"/>
      <c r="O71" s="40"/>
      <c r="P71" s="243"/>
      <c r="Q71" s="35"/>
      <c r="R71" s="32"/>
      <c r="S71" s="234"/>
    </row>
    <row r="72" spans="2:19" ht="24" x14ac:dyDescent="0.25">
      <c r="B72" s="427"/>
      <c r="C72" s="11" t="s">
        <v>83</v>
      </c>
      <c r="D72" s="114" t="s">
        <v>84</v>
      </c>
      <c r="E72" s="97" t="s">
        <v>41</v>
      </c>
      <c r="F72" s="8">
        <v>300</v>
      </c>
      <c r="G72" s="8">
        <v>230</v>
      </c>
      <c r="H72" s="10">
        <f t="shared" si="24"/>
        <v>69000</v>
      </c>
      <c r="I72" s="10">
        <f t="shared" si="15"/>
        <v>8556</v>
      </c>
      <c r="J72" s="72">
        <f t="shared" si="25"/>
        <v>77556</v>
      </c>
      <c r="K72" s="138">
        <v>10</v>
      </c>
      <c r="L72" s="10">
        <f>M72/K72</f>
        <v>230</v>
      </c>
      <c r="M72" s="10">
        <f>'Πίνακας αναδρομικών δαπανών '!R10</f>
        <v>2300</v>
      </c>
      <c r="N72" s="10">
        <f>'Πίνακας αναδρομικών δαπανών '!T10</f>
        <v>552</v>
      </c>
      <c r="O72" s="40">
        <f>'Πίνακας αναδρομικών δαπανών '!U10</f>
        <v>2852</v>
      </c>
      <c r="P72" s="243"/>
      <c r="Q72" s="35"/>
      <c r="R72" s="32"/>
      <c r="S72" s="234"/>
    </row>
    <row r="73" spans="2:19" ht="24" x14ac:dyDescent="0.25">
      <c r="B73" s="427"/>
      <c r="C73" s="11" t="s">
        <v>85</v>
      </c>
      <c r="D73" s="114" t="s">
        <v>86</v>
      </c>
      <c r="E73" s="97" t="s">
        <v>41</v>
      </c>
      <c r="F73" s="8"/>
      <c r="G73" s="9"/>
      <c r="H73" s="10">
        <f t="shared" si="24"/>
        <v>0</v>
      </c>
      <c r="I73" s="10">
        <f t="shared" si="15"/>
        <v>0</v>
      </c>
      <c r="J73" s="72">
        <f t="shared" si="25"/>
        <v>0</v>
      </c>
      <c r="K73" s="138"/>
      <c r="L73" s="10"/>
      <c r="M73" s="10"/>
      <c r="N73" s="10"/>
      <c r="O73" s="40"/>
      <c r="P73" s="243"/>
      <c r="Q73" s="35"/>
      <c r="R73" s="32"/>
      <c r="S73" s="234"/>
    </row>
    <row r="74" spans="2:19" ht="50.25" x14ac:dyDescent="0.25">
      <c r="B74" s="427"/>
      <c r="C74" s="17" t="s">
        <v>87</v>
      </c>
      <c r="D74" s="114" t="s">
        <v>88</v>
      </c>
      <c r="E74" s="97" t="s">
        <v>41</v>
      </c>
      <c r="F74" s="8"/>
      <c r="G74" s="9"/>
      <c r="H74" s="10">
        <f t="shared" si="24"/>
        <v>0</v>
      </c>
      <c r="I74" s="10">
        <f t="shared" si="15"/>
        <v>0</v>
      </c>
      <c r="J74" s="72">
        <f t="shared" si="25"/>
        <v>0</v>
      </c>
      <c r="K74" s="138"/>
      <c r="L74" s="10"/>
      <c r="M74" s="10"/>
      <c r="N74" s="10"/>
      <c r="O74" s="40"/>
      <c r="P74" s="243"/>
      <c r="Q74" s="35"/>
      <c r="R74" s="32"/>
      <c r="S74" s="234"/>
    </row>
    <row r="75" spans="2:19" ht="24" x14ac:dyDescent="0.25">
      <c r="B75" s="427"/>
      <c r="C75" s="17" t="s">
        <v>89</v>
      </c>
      <c r="D75" s="114" t="s">
        <v>90</v>
      </c>
      <c r="E75" s="97" t="s">
        <v>41</v>
      </c>
      <c r="F75" s="8"/>
      <c r="G75" s="9"/>
      <c r="H75" s="10">
        <f t="shared" si="24"/>
        <v>0</v>
      </c>
      <c r="I75" s="10">
        <f t="shared" si="15"/>
        <v>0</v>
      </c>
      <c r="J75" s="72">
        <f t="shared" si="25"/>
        <v>0</v>
      </c>
      <c r="K75" s="138"/>
      <c r="L75" s="10"/>
      <c r="M75" s="10"/>
      <c r="N75" s="10"/>
      <c r="O75" s="40"/>
      <c r="P75" s="243"/>
      <c r="Q75" s="35"/>
      <c r="R75" s="32"/>
      <c r="S75" s="234"/>
    </row>
    <row r="76" spans="2:19" ht="36" x14ac:dyDescent="0.25">
      <c r="B76" s="427"/>
      <c r="C76" s="17" t="s">
        <v>91</v>
      </c>
      <c r="D76" s="114" t="s">
        <v>92</v>
      </c>
      <c r="E76" s="97" t="s">
        <v>41</v>
      </c>
      <c r="F76" s="8"/>
      <c r="G76" s="9"/>
      <c r="H76" s="10">
        <f t="shared" si="24"/>
        <v>0</v>
      </c>
      <c r="I76" s="10">
        <f t="shared" si="15"/>
        <v>0</v>
      </c>
      <c r="J76" s="72">
        <f t="shared" si="25"/>
        <v>0</v>
      </c>
      <c r="K76" s="138"/>
      <c r="L76" s="10"/>
      <c r="M76" s="10"/>
      <c r="N76" s="10"/>
      <c r="O76" s="40"/>
      <c r="P76" s="243"/>
      <c r="Q76" s="35"/>
      <c r="R76" s="32"/>
      <c r="S76" s="234"/>
    </row>
    <row r="77" spans="2:19" x14ac:dyDescent="0.25">
      <c r="B77" s="427"/>
      <c r="C77" s="17" t="s">
        <v>93</v>
      </c>
      <c r="D77" s="114" t="s">
        <v>94</v>
      </c>
      <c r="E77" s="97" t="s">
        <v>41</v>
      </c>
      <c r="F77" s="8"/>
      <c r="G77" s="9"/>
      <c r="H77" s="10">
        <f t="shared" si="24"/>
        <v>0</v>
      </c>
      <c r="I77" s="10">
        <f t="shared" si="15"/>
        <v>0</v>
      </c>
      <c r="J77" s="72">
        <f t="shared" si="25"/>
        <v>0</v>
      </c>
      <c r="K77" s="138"/>
      <c r="L77" s="10"/>
      <c r="M77" s="10"/>
      <c r="N77" s="10"/>
      <c r="O77" s="40"/>
      <c r="P77" s="243"/>
      <c r="Q77" s="35"/>
      <c r="R77" s="32"/>
      <c r="S77" s="234"/>
    </row>
    <row r="78" spans="2:19" ht="24" x14ac:dyDescent="0.25">
      <c r="B78" s="427"/>
      <c r="C78" s="17" t="s">
        <v>95</v>
      </c>
      <c r="D78" s="114" t="s">
        <v>96</v>
      </c>
      <c r="E78" s="98" t="s">
        <v>14</v>
      </c>
      <c r="F78" s="8"/>
      <c r="G78" s="9"/>
      <c r="H78" s="10">
        <f t="shared" si="24"/>
        <v>0</v>
      </c>
      <c r="I78" s="10">
        <f t="shared" si="15"/>
        <v>0</v>
      </c>
      <c r="J78" s="72">
        <f t="shared" si="25"/>
        <v>0</v>
      </c>
      <c r="K78" s="138"/>
      <c r="L78" s="10"/>
      <c r="M78" s="10"/>
      <c r="N78" s="10"/>
      <c r="O78" s="40"/>
      <c r="P78" s="243"/>
      <c r="Q78" s="35"/>
      <c r="R78" s="32"/>
      <c r="S78" s="234"/>
    </row>
    <row r="79" spans="2:19" x14ac:dyDescent="0.25">
      <c r="B79" s="427"/>
      <c r="C79" s="17" t="s">
        <v>97</v>
      </c>
      <c r="D79" s="115" t="s">
        <v>98</v>
      </c>
      <c r="E79" s="97" t="s">
        <v>28</v>
      </c>
      <c r="F79" s="8"/>
      <c r="G79" s="9"/>
      <c r="H79" s="10">
        <f t="shared" si="24"/>
        <v>0</v>
      </c>
      <c r="I79" s="10">
        <f t="shared" si="15"/>
        <v>0</v>
      </c>
      <c r="J79" s="72">
        <f t="shared" si="25"/>
        <v>0</v>
      </c>
      <c r="K79" s="138"/>
      <c r="L79" s="10"/>
      <c r="M79" s="10"/>
      <c r="N79" s="10"/>
      <c r="O79" s="40"/>
      <c r="P79" s="243"/>
      <c r="Q79" s="35"/>
      <c r="R79" s="32"/>
      <c r="S79" s="234"/>
    </row>
    <row r="80" spans="2:19" x14ac:dyDescent="0.25">
      <c r="B80" s="427"/>
      <c r="C80" s="17" t="s">
        <v>99</v>
      </c>
      <c r="D80" s="114" t="s">
        <v>100</v>
      </c>
      <c r="E80" s="97" t="s">
        <v>28</v>
      </c>
      <c r="F80" s="8"/>
      <c r="G80" s="9"/>
      <c r="H80" s="10">
        <f t="shared" si="24"/>
        <v>0</v>
      </c>
      <c r="I80" s="10">
        <f t="shared" si="15"/>
        <v>0</v>
      </c>
      <c r="J80" s="72">
        <f t="shared" si="25"/>
        <v>0</v>
      </c>
      <c r="K80" s="138"/>
      <c r="L80" s="10"/>
      <c r="M80" s="10"/>
      <c r="N80" s="10"/>
      <c r="O80" s="40"/>
      <c r="P80" s="243"/>
      <c r="Q80" s="35"/>
      <c r="R80" s="32"/>
      <c r="S80" s="234"/>
    </row>
    <row r="81" spans="2:19" ht="15.75" thickBot="1" x14ac:dyDescent="0.3">
      <c r="B81" s="433"/>
      <c r="C81" s="17" t="s">
        <v>101</v>
      </c>
      <c r="D81" s="113" t="s">
        <v>102</v>
      </c>
      <c r="E81" s="97"/>
      <c r="F81" s="8"/>
      <c r="G81" s="9"/>
      <c r="H81" s="10">
        <f t="shared" si="24"/>
        <v>0</v>
      </c>
      <c r="I81" s="10">
        <f t="shared" si="15"/>
        <v>0</v>
      </c>
      <c r="J81" s="72">
        <f t="shared" si="25"/>
        <v>0</v>
      </c>
      <c r="K81" s="139"/>
      <c r="L81" s="78"/>
      <c r="M81" s="78"/>
      <c r="N81" s="78"/>
      <c r="O81" s="79"/>
      <c r="P81" s="243"/>
      <c r="Q81" s="35"/>
      <c r="R81" s="32"/>
      <c r="S81" s="234"/>
    </row>
    <row r="82" spans="2:19" ht="15.75" thickBot="1" x14ac:dyDescent="0.3">
      <c r="B82" s="402" t="s">
        <v>26</v>
      </c>
      <c r="C82" s="400"/>
      <c r="D82" s="401"/>
      <c r="E82" s="402"/>
      <c r="F82" s="403"/>
      <c r="G82" s="404"/>
      <c r="H82" s="108">
        <f>SUM(H70:H81)</f>
        <v>69000</v>
      </c>
      <c r="I82" s="108">
        <f t="shared" ref="I82:M82" si="26">SUM(I70:I81)</f>
        <v>8556</v>
      </c>
      <c r="J82" s="250">
        <f t="shared" si="26"/>
        <v>77556</v>
      </c>
      <c r="K82" s="387"/>
      <c r="L82" s="388"/>
      <c r="M82" s="108">
        <f t="shared" si="26"/>
        <v>2300</v>
      </c>
      <c r="N82" s="108">
        <f>SUM(N70:N81)</f>
        <v>552</v>
      </c>
      <c r="O82" s="109">
        <f>SUM(O70:O81)</f>
        <v>2852</v>
      </c>
      <c r="P82" s="251"/>
      <c r="Q82" s="108"/>
      <c r="R82" s="108"/>
      <c r="S82" s="109"/>
    </row>
    <row r="83" spans="2:19" ht="24" x14ac:dyDescent="0.25">
      <c r="B83" s="432" t="s">
        <v>103</v>
      </c>
      <c r="C83" s="18" t="s">
        <v>104</v>
      </c>
      <c r="D83" s="113" t="s">
        <v>105</v>
      </c>
      <c r="E83" s="120" t="s">
        <v>106</v>
      </c>
      <c r="F83" s="19"/>
      <c r="G83" s="9"/>
      <c r="H83" s="10">
        <f t="shared" ref="H83:H97" si="27">ROUND(G83*F83,2)</f>
        <v>0</v>
      </c>
      <c r="I83" s="10">
        <f t="shared" si="15"/>
        <v>0</v>
      </c>
      <c r="J83" s="72">
        <f t="shared" ref="J83:J97" si="28">+H83+I83</f>
        <v>0</v>
      </c>
      <c r="K83" s="143"/>
      <c r="L83" s="47"/>
      <c r="M83" s="47"/>
      <c r="N83" s="47"/>
      <c r="O83" s="48"/>
      <c r="P83" s="243"/>
      <c r="Q83" s="35"/>
      <c r="R83" s="32"/>
      <c r="S83" s="234"/>
    </row>
    <row r="84" spans="2:19" ht="24" x14ac:dyDescent="0.25">
      <c r="B84" s="427"/>
      <c r="C84" s="18" t="s">
        <v>107</v>
      </c>
      <c r="D84" s="113" t="s">
        <v>108</v>
      </c>
      <c r="E84" s="97" t="s">
        <v>41</v>
      </c>
      <c r="F84" s="19"/>
      <c r="G84" s="9"/>
      <c r="H84" s="10">
        <f t="shared" si="27"/>
        <v>0</v>
      </c>
      <c r="I84" s="10">
        <f t="shared" si="15"/>
        <v>0</v>
      </c>
      <c r="J84" s="72">
        <f t="shared" si="28"/>
        <v>0</v>
      </c>
      <c r="K84" s="138"/>
      <c r="L84" s="10"/>
      <c r="M84" s="10"/>
      <c r="N84" s="10"/>
      <c r="O84" s="40"/>
      <c r="P84" s="243"/>
      <c r="Q84" s="35"/>
      <c r="R84" s="32"/>
      <c r="S84" s="234"/>
    </row>
    <row r="85" spans="2:19" ht="24" x14ac:dyDescent="0.25">
      <c r="B85" s="427"/>
      <c r="C85" s="18" t="s">
        <v>109</v>
      </c>
      <c r="D85" s="113" t="s">
        <v>110</v>
      </c>
      <c r="E85" s="97" t="s">
        <v>41</v>
      </c>
      <c r="F85" s="19"/>
      <c r="G85" s="9"/>
      <c r="H85" s="10">
        <f t="shared" si="27"/>
        <v>0</v>
      </c>
      <c r="I85" s="10">
        <f t="shared" si="15"/>
        <v>0</v>
      </c>
      <c r="J85" s="72">
        <f t="shared" si="28"/>
        <v>0</v>
      </c>
      <c r="K85" s="138"/>
      <c r="L85" s="10"/>
      <c r="M85" s="10"/>
      <c r="N85" s="10"/>
      <c r="O85" s="40"/>
      <c r="P85" s="243"/>
      <c r="Q85" s="35"/>
      <c r="R85" s="32"/>
      <c r="S85" s="234"/>
    </row>
    <row r="86" spans="2:19" ht="24" x14ac:dyDescent="0.25">
      <c r="B86" s="427"/>
      <c r="C86" s="18" t="s">
        <v>111</v>
      </c>
      <c r="D86" s="113" t="s">
        <v>112</v>
      </c>
      <c r="E86" s="97" t="s">
        <v>41</v>
      </c>
      <c r="F86" s="19"/>
      <c r="G86" s="9"/>
      <c r="H86" s="10">
        <f t="shared" si="27"/>
        <v>0</v>
      </c>
      <c r="I86" s="10">
        <f t="shared" si="15"/>
        <v>0</v>
      </c>
      <c r="J86" s="72">
        <f t="shared" si="28"/>
        <v>0</v>
      </c>
      <c r="K86" s="138"/>
      <c r="L86" s="10"/>
      <c r="M86" s="10"/>
      <c r="N86" s="10"/>
      <c r="O86" s="40"/>
      <c r="P86" s="243"/>
      <c r="Q86" s="35"/>
      <c r="R86" s="32"/>
      <c r="S86" s="234"/>
    </row>
    <row r="87" spans="2:19" x14ac:dyDescent="0.25">
      <c r="B87" s="427"/>
      <c r="C87" s="18" t="s">
        <v>113</v>
      </c>
      <c r="D87" s="113" t="s">
        <v>114</v>
      </c>
      <c r="E87" s="120" t="s">
        <v>115</v>
      </c>
      <c r="F87" s="19"/>
      <c r="G87" s="9"/>
      <c r="H87" s="10">
        <f t="shared" si="27"/>
        <v>0</v>
      </c>
      <c r="I87" s="10">
        <f t="shared" si="15"/>
        <v>0</v>
      </c>
      <c r="J87" s="72">
        <f t="shared" si="28"/>
        <v>0</v>
      </c>
      <c r="K87" s="138"/>
      <c r="L87" s="10"/>
      <c r="M87" s="10"/>
      <c r="N87" s="10"/>
      <c r="O87" s="40"/>
      <c r="P87" s="243"/>
      <c r="Q87" s="35"/>
      <c r="R87" s="32"/>
      <c r="S87" s="234"/>
    </row>
    <row r="88" spans="2:19" x14ac:dyDescent="0.25">
      <c r="B88" s="427"/>
      <c r="C88" s="18" t="s">
        <v>116</v>
      </c>
      <c r="D88" s="89" t="s">
        <v>117</v>
      </c>
      <c r="E88" s="120" t="s">
        <v>115</v>
      </c>
      <c r="F88" s="8"/>
      <c r="G88" s="9"/>
      <c r="H88" s="10">
        <f t="shared" si="27"/>
        <v>0</v>
      </c>
      <c r="I88" s="10">
        <f t="shared" si="15"/>
        <v>0</v>
      </c>
      <c r="J88" s="72">
        <f t="shared" si="28"/>
        <v>0</v>
      </c>
      <c r="K88" s="138"/>
      <c r="L88" s="10"/>
      <c r="M88" s="10"/>
      <c r="N88" s="10"/>
      <c r="O88" s="40"/>
      <c r="P88" s="243"/>
      <c r="Q88" s="35"/>
      <c r="R88" s="32"/>
      <c r="S88" s="234"/>
    </row>
    <row r="89" spans="2:19" ht="24" x14ac:dyDescent="0.25">
      <c r="B89" s="427"/>
      <c r="C89" s="18" t="s">
        <v>118</v>
      </c>
      <c r="D89" s="89" t="s">
        <v>119</v>
      </c>
      <c r="E89" s="120" t="s">
        <v>115</v>
      </c>
      <c r="F89" s="8"/>
      <c r="G89" s="9"/>
      <c r="H89" s="10">
        <f t="shared" si="27"/>
        <v>0</v>
      </c>
      <c r="I89" s="10">
        <f t="shared" si="15"/>
        <v>0</v>
      </c>
      <c r="J89" s="72">
        <f t="shared" si="28"/>
        <v>0</v>
      </c>
      <c r="K89" s="138"/>
      <c r="L89" s="10"/>
      <c r="M89" s="10"/>
      <c r="N89" s="10"/>
      <c r="O89" s="40"/>
      <c r="P89" s="243"/>
      <c r="Q89" s="35"/>
      <c r="R89" s="32"/>
      <c r="S89" s="234"/>
    </row>
    <row r="90" spans="2:19" ht="36" x14ac:dyDescent="0.25">
      <c r="B90" s="427"/>
      <c r="C90" s="18" t="s">
        <v>120</v>
      </c>
      <c r="D90" s="89" t="s">
        <v>121</v>
      </c>
      <c r="E90" s="120" t="s">
        <v>115</v>
      </c>
      <c r="F90" s="8"/>
      <c r="G90" s="9"/>
      <c r="H90" s="10">
        <f t="shared" si="27"/>
        <v>0</v>
      </c>
      <c r="I90" s="10">
        <f t="shared" si="15"/>
        <v>0</v>
      </c>
      <c r="J90" s="72">
        <f t="shared" si="28"/>
        <v>0</v>
      </c>
      <c r="K90" s="138"/>
      <c r="L90" s="10"/>
      <c r="M90" s="10"/>
      <c r="N90" s="10"/>
      <c r="O90" s="40"/>
      <c r="P90" s="243"/>
      <c r="Q90" s="35"/>
      <c r="R90" s="32"/>
      <c r="S90" s="234"/>
    </row>
    <row r="91" spans="2:19" ht="36" x14ac:dyDescent="0.25">
      <c r="B91" s="427"/>
      <c r="C91" s="18" t="s">
        <v>122</v>
      </c>
      <c r="D91" s="89" t="s">
        <v>123</v>
      </c>
      <c r="E91" s="120" t="s">
        <v>115</v>
      </c>
      <c r="F91" s="8"/>
      <c r="G91" s="9"/>
      <c r="H91" s="10">
        <f t="shared" si="27"/>
        <v>0</v>
      </c>
      <c r="I91" s="10">
        <f t="shared" si="15"/>
        <v>0</v>
      </c>
      <c r="J91" s="72">
        <f t="shared" si="28"/>
        <v>0</v>
      </c>
      <c r="K91" s="138"/>
      <c r="L91" s="10"/>
      <c r="M91" s="10"/>
      <c r="N91" s="10"/>
      <c r="O91" s="40"/>
      <c r="P91" s="243"/>
      <c r="Q91" s="35"/>
      <c r="R91" s="32"/>
      <c r="S91" s="234"/>
    </row>
    <row r="92" spans="2:19" ht="36" x14ac:dyDescent="0.25">
      <c r="B92" s="427"/>
      <c r="C92" s="18" t="s">
        <v>124</v>
      </c>
      <c r="D92" s="89" t="s">
        <v>125</v>
      </c>
      <c r="E92" s="120" t="s">
        <v>115</v>
      </c>
      <c r="F92" s="8"/>
      <c r="G92" s="9"/>
      <c r="H92" s="10">
        <f t="shared" si="27"/>
        <v>0</v>
      </c>
      <c r="I92" s="10">
        <f t="shared" si="15"/>
        <v>0</v>
      </c>
      <c r="J92" s="72">
        <f t="shared" si="28"/>
        <v>0</v>
      </c>
      <c r="K92" s="138"/>
      <c r="L92" s="10"/>
      <c r="M92" s="10"/>
      <c r="N92" s="10"/>
      <c r="O92" s="40"/>
      <c r="P92" s="243"/>
      <c r="Q92" s="35"/>
      <c r="R92" s="32"/>
      <c r="S92" s="234"/>
    </row>
    <row r="93" spans="2:19" ht="36" x14ac:dyDescent="0.25">
      <c r="B93" s="427"/>
      <c r="C93" s="18" t="s">
        <v>126</v>
      </c>
      <c r="D93" s="89" t="s">
        <v>127</v>
      </c>
      <c r="E93" s="120" t="s">
        <v>115</v>
      </c>
      <c r="F93" s="8"/>
      <c r="G93" s="9"/>
      <c r="H93" s="10">
        <f t="shared" si="27"/>
        <v>0</v>
      </c>
      <c r="I93" s="10">
        <f t="shared" si="15"/>
        <v>0</v>
      </c>
      <c r="J93" s="72">
        <f t="shared" si="28"/>
        <v>0</v>
      </c>
      <c r="K93" s="138"/>
      <c r="L93" s="10"/>
      <c r="M93" s="10"/>
      <c r="N93" s="10"/>
      <c r="O93" s="40"/>
      <c r="P93" s="243"/>
      <c r="Q93" s="35"/>
      <c r="R93" s="32"/>
      <c r="S93" s="234"/>
    </row>
    <row r="94" spans="2:19" ht="36" x14ac:dyDescent="0.25">
      <c r="B94" s="427"/>
      <c r="C94" s="18" t="s">
        <v>128</v>
      </c>
      <c r="D94" s="89" t="s">
        <v>129</v>
      </c>
      <c r="E94" s="120" t="s">
        <v>115</v>
      </c>
      <c r="F94" s="8"/>
      <c r="G94" s="9"/>
      <c r="H94" s="10">
        <f t="shared" si="27"/>
        <v>0</v>
      </c>
      <c r="I94" s="10">
        <f t="shared" si="15"/>
        <v>0</v>
      </c>
      <c r="J94" s="72">
        <f t="shared" si="28"/>
        <v>0</v>
      </c>
      <c r="K94" s="138"/>
      <c r="L94" s="10"/>
      <c r="M94" s="10"/>
      <c r="N94" s="10"/>
      <c r="O94" s="40"/>
      <c r="P94" s="243"/>
      <c r="Q94" s="35"/>
      <c r="R94" s="32"/>
      <c r="S94" s="234"/>
    </row>
    <row r="95" spans="2:19" ht="36" x14ac:dyDescent="0.25">
      <c r="B95" s="427"/>
      <c r="C95" s="18" t="s">
        <v>130</v>
      </c>
      <c r="D95" s="89" t="s">
        <v>131</v>
      </c>
      <c r="E95" s="120" t="s">
        <v>115</v>
      </c>
      <c r="F95" s="8"/>
      <c r="G95" s="9"/>
      <c r="H95" s="10">
        <f t="shared" si="27"/>
        <v>0</v>
      </c>
      <c r="I95" s="10">
        <f t="shared" si="15"/>
        <v>0</v>
      </c>
      <c r="J95" s="72">
        <f t="shared" si="28"/>
        <v>0</v>
      </c>
      <c r="K95" s="138"/>
      <c r="L95" s="10"/>
      <c r="M95" s="10"/>
      <c r="N95" s="10"/>
      <c r="O95" s="40"/>
      <c r="P95" s="243"/>
      <c r="Q95" s="35"/>
      <c r="R95" s="32"/>
      <c r="S95" s="234"/>
    </row>
    <row r="96" spans="2:19" ht="36" x14ac:dyDescent="0.25">
      <c r="B96" s="427"/>
      <c r="C96" s="18" t="s">
        <v>132</v>
      </c>
      <c r="D96" s="116" t="s">
        <v>133</v>
      </c>
      <c r="E96" s="120" t="s">
        <v>115</v>
      </c>
      <c r="F96" s="19"/>
      <c r="G96" s="9"/>
      <c r="H96" s="10">
        <f t="shared" si="27"/>
        <v>0</v>
      </c>
      <c r="I96" s="10">
        <f t="shared" ref="I96:I97" si="29">H96*0.124</f>
        <v>0</v>
      </c>
      <c r="J96" s="72">
        <f t="shared" si="28"/>
        <v>0</v>
      </c>
      <c r="K96" s="138"/>
      <c r="L96" s="10"/>
      <c r="M96" s="10"/>
      <c r="N96" s="10"/>
      <c r="O96" s="40"/>
      <c r="P96" s="243"/>
      <c r="Q96" s="35"/>
      <c r="R96" s="32"/>
      <c r="S96" s="234"/>
    </row>
    <row r="97" spans="2:19" ht="15.75" thickBot="1" x14ac:dyDescent="0.3">
      <c r="B97" s="433"/>
      <c r="C97" s="18" t="s">
        <v>134</v>
      </c>
      <c r="D97" s="113" t="s">
        <v>25</v>
      </c>
      <c r="E97" s="120"/>
      <c r="F97" s="19"/>
      <c r="G97" s="9"/>
      <c r="H97" s="10">
        <f t="shared" si="27"/>
        <v>0</v>
      </c>
      <c r="I97" s="10">
        <f t="shared" si="29"/>
        <v>0</v>
      </c>
      <c r="J97" s="72">
        <f t="shared" si="28"/>
        <v>0</v>
      </c>
      <c r="K97" s="139"/>
      <c r="L97" s="78"/>
      <c r="M97" s="78"/>
      <c r="N97" s="78"/>
      <c r="O97" s="79"/>
      <c r="P97" s="243"/>
      <c r="Q97" s="35"/>
      <c r="R97" s="32"/>
      <c r="S97" s="234"/>
    </row>
    <row r="98" spans="2:19" ht="15.75" thickBot="1" x14ac:dyDescent="0.3">
      <c r="B98" s="402" t="s">
        <v>26</v>
      </c>
      <c r="C98" s="400"/>
      <c r="D98" s="401"/>
      <c r="E98" s="402"/>
      <c r="F98" s="403"/>
      <c r="G98" s="404"/>
      <c r="H98" s="108">
        <f>SUM(H83:H97)</f>
        <v>0</v>
      </c>
      <c r="I98" s="108">
        <f t="shared" ref="I98:M98" si="30">SUM(I83:I97)</f>
        <v>0</v>
      </c>
      <c r="J98" s="250">
        <f t="shared" si="30"/>
        <v>0</v>
      </c>
      <c r="K98" s="387"/>
      <c r="L98" s="388"/>
      <c r="M98" s="108">
        <f t="shared" si="30"/>
        <v>0</v>
      </c>
      <c r="N98" s="108">
        <f>SUM(N83:N97)</f>
        <v>0</v>
      </c>
      <c r="O98" s="109">
        <f>SUM(O83:O97)</f>
        <v>0</v>
      </c>
      <c r="P98" s="251"/>
      <c r="Q98" s="108"/>
      <c r="R98" s="108"/>
      <c r="S98" s="109"/>
    </row>
    <row r="99" spans="2:19" x14ac:dyDescent="0.25">
      <c r="B99" s="432" t="s">
        <v>135</v>
      </c>
      <c r="C99" s="11" t="s">
        <v>136</v>
      </c>
      <c r="D99" s="89" t="s">
        <v>137</v>
      </c>
      <c r="E99" s="120" t="s">
        <v>115</v>
      </c>
      <c r="F99" s="8"/>
      <c r="G99" s="9"/>
      <c r="H99" s="10">
        <f t="shared" ref="H99:H104" si="31">ROUND(G99*F99,2)</f>
        <v>0</v>
      </c>
      <c r="I99" s="10">
        <f t="shared" ref="I99:I104" si="32">H99*0.124</f>
        <v>0</v>
      </c>
      <c r="J99" s="72">
        <f t="shared" ref="J99:J104" si="33">+H99+I99</f>
        <v>0</v>
      </c>
      <c r="K99" s="143"/>
      <c r="L99" s="47"/>
      <c r="M99" s="47"/>
      <c r="N99" s="47"/>
      <c r="O99" s="48"/>
      <c r="P99" s="243"/>
      <c r="Q99" s="35"/>
      <c r="R99" s="32"/>
      <c r="S99" s="234"/>
    </row>
    <row r="100" spans="2:19" ht="24" x14ac:dyDescent="0.25">
      <c r="B100" s="427"/>
      <c r="C100" s="11" t="s">
        <v>138</v>
      </c>
      <c r="D100" s="113" t="s">
        <v>139</v>
      </c>
      <c r="E100" s="120" t="s">
        <v>115</v>
      </c>
      <c r="F100" s="19"/>
      <c r="G100" s="9"/>
      <c r="H100" s="10">
        <f t="shared" si="31"/>
        <v>0</v>
      </c>
      <c r="I100" s="10">
        <f t="shared" si="32"/>
        <v>0</v>
      </c>
      <c r="J100" s="72">
        <f t="shared" si="33"/>
        <v>0</v>
      </c>
      <c r="K100" s="138"/>
      <c r="L100" s="10"/>
      <c r="M100" s="10"/>
      <c r="N100" s="10"/>
      <c r="O100" s="40"/>
      <c r="P100" s="243"/>
      <c r="Q100" s="35"/>
      <c r="R100" s="32"/>
      <c r="S100" s="234"/>
    </row>
    <row r="101" spans="2:19" x14ac:dyDescent="0.25">
      <c r="B101" s="427"/>
      <c r="C101" s="11" t="s">
        <v>140</v>
      </c>
      <c r="D101" s="113" t="s">
        <v>141</v>
      </c>
      <c r="E101" s="120" t="s">
        <v>115</v>
      </c>
      <c r="F101" s="19"/>
      <c r="G101" s="9"/>
      <c r="H101" s="10">
        <f t="shared" si="31"/>
        <v>0</v>
      </c>
      <c r="I101" s="10">
        <f t="shared" si="32"/>
        <v>0</v>
      </c>
      <c r="J101" s="72">
        <f t="shared" si="33"/>
        <v>0</v>
      </c>
      <c r="K101" s="138"/>
      <c r="L101" s="10"/>
      <c r="M101" s="10"/>
      <c r="N101" s="10"/>
      <c r="O101" s="40"/>
      <c r="P101" s="243"/>
      <c r="Q101" s="35"/>
      <c r="R101" s="32"/>
      <c r="S101" s="234"/>
    </row>
    <row r="102" spans="2:19" x14ac:dyDescent="0.25">
      <c r="B102" s="427"/>
      <c r="C102" s="11" t="s">
        <v>142</v>
      </c>
      <c r="D102" s="113" t="s">
        <v>143</v>
      </c>
      <c r="E102" s="120" t="s">
        <v>115</v>
      </c>
      <c r="F102" s="19"/>
      <c r="G102" s="9"/>
      <c r="H102" s="10">
        <f t="shared" si="31"/>
        <v>0</v>
      </c>
      <c r="I102" s="10">
        <f t="shared" si="32"/>
        <v>0</v>
      </c>
      <c r="J102" s="72">
        <f t="shared" si="33"/>
        <v>0</v>
      </c>
      <c r="K102" s="138"/>
      <c r="L102" s="10"/>
      <c r="M102" s="10"/>
      <c r="N102" s="10"/>
      <c r="O102" s="40"/>
      <c r="P102" s="243"/>
      <c r="Q102" s="35"/>
      <c r="R102" s="32"/>
      <c r="S102" s="234"/>
    </row>
    <row r="103" spans="2:19" ht="24" x14ac:dyDescent="0.25">
      <c r="B103" s="427"/>
      <c r="C103" s="11" t="s">
        <v>144</v>
      </c>
      <c r="D103" s="113" t="s">
        <v>145</v>
      </c>
      <c r="E103" s="120" t="s">
        <v>115</v>
      </c>
      <c r="F103" s="19"/>
      <c r="G103" s="9"/>
      <c r="H103" s="10">
        <f t="shared" si="31"/>
        <v>0</v>
      </c>
      <c r="I103" s="10">
        <f t="shared" si="32"/>
        <v>0</v>
      </c>
      <c r="J103" s="72">
        <f t="shared" si="33"/>
        <v>0</v>
      </c>
      <c r="K103" s="138"/>
      <c r="L103" s="10"/>
      <c r="M103" s="10"/>
      <c r="N103" s="10"/>
      <c r="O103" s="40"/>
      <c r="P103" s="243"/>
      <c r="Q103" s="35"/>
      <c r="R103" s="32"/>
      <c r="S103" s="234"/>
    </row>
    <row r="104" spans="2:19" ht="15.75" thickBot="1" x14ac:dyDescent="0.3">
      <c r="B104" s="433"/>
      <c r="C104" s="11" t="s">
        <v>146</v>
      </c>
      <c r="D104" s="113" t="s">
        <v>25</v>
      </c>
      <c r="E104" s="120"/>
      <c r="F104" s="19"/>
      <c r="G104" s="9"/>
      <c r="H104" s="10">
        <f t="shared" si="31"/>
        <v>0</v>
      </c>
      <c r="I104" s="10">
        <f t="shared" si="32"/>
        <v>0</v>
      </c>
      <c r="J104" s="72">
        <f t="shared" si="33"/>
        <v>0</v>
      </c>
      <c r="K104" s="139"/>
      <c r="L104" s="78"/>
      <c r="M104" s="78"/>
      <c r="N104" s="78"/>
      <c r="O104" s="79"/>
      <c r="P104" s="243"/>
      <c r="Q104" s="35"/>
      <c r="R104" s="32"/>
      <c r="S104" s="234"/>
    </row>
    <row r="105" spans="2:19" ht="15.75" thickBot="1" x14ac:dyDescent="0.3">
      <c r="B105" s="402" t="s">
        <v>26</v>
      </c>
      <c r="C105" s="400"/>
      <c r="D105" s="401"/>
      <c r="E105" s="402"/>
      <c r="F105" s="403"/>
      <c r="G105" s="404"/>
      <c r="H105" s="108">
        <f>SUM(H99:H104)</f>
        <v>0</v>
      </c>
      <c r="I105" s="108">
        <f t="shared" ref="I105:M105" si="34">SUM(I99:I104)</f>
        <v>0</v>
      </c>
      <c r="J105" s="250">
        <f t="shared" si="34"/>
        <v>0</v>
      </c>
      <c r="K105" s="387"/>
      <c r="L105" s="388"/>
      <c r="M105" s="108">
        <f t="shared" si="34"/>
        <v>0</v>
      </c>
      <c r="N105" s="108">
        <f>SUM(N99:N104)</f>
        <v>0</v>
      </c>
      <c r="O105" s="109">
        <f>SUM(O99:O104)</f>
        <v>0</v>
      </c>
      <c r="P105" s="251"/>
      <c r="Q105" s="108"/>
      <c r="R105" s="108"/>
      <c r="S105" s="109"/>
    </row>
    <row r="106" spans="2:19" x14ac:dyDescent="0.25">
      <c r="B106" s="432" t="s">
        <v>147</v>
      </c>
      <c r="C106" s="11" t="s">
        <v>148</v>
      </c>
      <c r="D106" s="89" t="s">
        <v>149</v>
      </c>
      <c r="E106" s="120" t="s">
        <v>115</v>
      </c>
      <c r="F106" s="8"/>
      <c r="G106" s="9"/>
      <c r="H106" s="10">
        <f t="shared" ref="H106:H115" si="35">ROUND(G106*F106,2)</f>
        <v>0</v>
      </c>
      <c r="I106" s="10">
        <f t="shared" ref="I106:I115" si="36">H106*0.124</f>
        <v>0</v>
      </c>
      <c r="J106" s="72">
        <f t="shared" ref="J106:J115" si="37">+H106+I106</f>
        <v>0</v>
      </c>
      <c r="K106" s="143"/>
      <c r="L106" s="47"/>
      <c r="M106" s="47"/>
      <c r="N106" s="47"/>
      <c r="O106" s="48"/>
      <c r="P106" s="243"/>
      <c r="Q106" s="35"/>
      <c r="R106" s="32"/>
      <c r="S106" s="234"/>
    </row>
    <row r="107" spans="2:19" x14ac:dyDescent="0.25">
      <c r="B107" s="427"/>
      <c r="C107" s="11" t="s">
        <v>150</v>
      </c>
      <c r="D107" s="89" t="s">
        <v>151</v>
      </c>
      <c r="E107" s="120" t="s">
        <v>115</v>
      </c>
      <c r="F107" s="8"/>
      <c r="G107" s="9"/>
      <c r="H107" s="10">
        <f t="shared" si="35"/>
        <v>0</v>
      </c>
      <c r="I107" s="10">
        <f t="shared" si="36"/>
        <v>0</v>
      </c>
      <c r="J107" s="72">
        <f t="shared" si="37"/>
        <v>0</v>
      </c>
      <c r="K107" s="138"/>
      <c r="L107" s="10"/>
      <c r="M107" s="10"/>
      <c r="N107" s="10"/>
      <c r="O107" s="40"/>
      <c r="P107" s="243"/>
      <c r="Q107" s="35"/>
      <c r="R107" s="32"/>
      <c r="S107" s="234"/>
    </row>
    <row r="108" spans="2:19" x14ac:dyDescent="0.25">
      <c r="B108" s="427"/>
      <c r="C108" s="11" t="s">
        <v>152</v>
      </c>
      <c r="D108" s="89" t="s">
        <v>153</v>
      </c>
      <c r="E108" s="120" t="s">
        <v>115</v>
      </c>
      <c r="F108" s="8"/>
      <c r="G108" s="9"/>
      <c r="H108" s="10">
        <f t="shared" si="35"/>
        <v>0</v>
      </c>
      <c r="I108" s="10">
        <f t="shared" si="36"/>
        <v>0</v>
      </c>
      <c r="J108" s="72">
        <f t="shared" si="37"/>
        <v>0</v>
      </c>
      <c r="K108" s="138"/>
      <c r="L108" s="10"/>
      <c r="M108" s="10"/>
      <c r="N108" s="10"/>
      <c r="O108" s="40"/>
      <c r="P108" s="243"/>
      <c r="Q108" s="35"/>
      <c r="R108" s="32"/>
      <c r="S108" s="234"/>
    </row>
    <row r="109" spans="2:19" x14ac:dyDescent="0.25">
      <c r="B109" s="427"/>
      <c r="C109" s="11" t="s">
        <v>154</v>
      </c>
      <c r="D109" s="89" t="s">
        <v>155</v>
      </c>
      <c r="E109" s="120" t="s">
        <v>115</v>
      </c>
      <c r="F109" s="8"/>
      <c r="G109" s="9"/>
      <c r="H109" s="10">
        <f t="shared" si="35"/>
        <v>0</v>
      </c>
      <c r="I109" s="10">
        <f t="shared" si="36"/>
        <v>0</v>
      </c>
      <c r="J109" s="72">
        <f t="shared" si="37"/>
        <v>0</v>
      </c>
      <c r="K109" s="138"/>
      <c r="L109" s="10"/>
      <c r="M109" s="10"/>
      <c r="N109" s="10"/>
      <c r="O109" s="40"/>
      <c r="P109" s="243"/>
      <c r="Q109" s="35"/>
      <c r="R109" s="32"/>
      <c r="S109" s="234"/>
    </row>
    <row r="110" spans="2:19" x14ac:dyDescent="0.25">
      <c r="B110" s="427"/>
      <c r="C110" s="11" t="s">
        <v>156</v>
      </c>
      <c r="D110" s="89" t="s">
        <v>157</v>
      </c>
      <c r="E110" s="120" t="s">
        <v>115</v>
      </c>
      <c r="F110" s="8"/>
      <c r="G110" s="9"/>
      <c r="H110" s="10">
        <f t="shared" si="35"/>
        <v>0</v>
      </c>
      <c r="I110" s="10">
        <f t="shared" si="36"/>
        <v>0</v>
      </c>
      <c r="J110" s="72">
        <f t="shared" si="37"/>
        <v>0</v>
      </c>
      <c r="K110" s="138"/>
      <c r="L110" s="10"/>
      <c r="M110" s="10"/>
      <c r="N110" s="10"/>
      <c r="O110" s="40"/>
      <c r="P110" s="243"/>
      <c r="Q110" s="35"/>
      <c r="R110" s="32"/>
      <c r="S110" s="234"/>
    </row>
    <row r="111" spans="2:19" x14ac:dyDescent="0.25">
      <c r="B111" s="427"/>
      <c r="C111" s="11" t="s">
        <v>158</v>
      </c>
      <c r="D111" s="113" t="s">
        <v>159</v>
      </c>
      <c r="E111" s="120" t="s">
        <v>115</v>
      </c>
      <c r="F111" s="8"/>
      <c r="G111" s="9"/>
      <c r="H111" s="10">
        <f t="shared" si="35"/>
        <v>0</v>
      </c>
      <c r="I111" s="10">
        <f t="shared" si="36"/>
        <v>0</v>
      </c>
      <c r="J111" s="72">
        <f t="shared" si="37"/>
        <v>0</v>
      </c>
      <c r="K111" s="138"/>
      <c r="L111" s="10"/>
      <c r="M111" s="10"/>
      <c r="N111" s="10"/>
      <c r="O111" s="40"/>
      <c r="P111" s="243"/>
      <c r="Q111" s="35"/>
      <c r="R111" s="32"/>
      <c r="S111" s="234"/>
    </row>
    <row r="112" spans="2:19" ht="24" x14ac:dyDescent="0.25">
      <c r="B112" s="427"/>
      <c r="C112" s="11" t="s">
        <v>160</v>
      </c>
      <c r="D112" s="89" t="s">
        <v>161</v>
      </c>
      <c r="E112" s="97" t="s">
        <v>28</v>
      </c>
      <c r="F112" s="8"/>
      <c r="G112" s="9"/>
      <c r="H112" s="10">
        <f t="shared" si="35"/>
        <v>0</v>
      </c>
      <c r="I112" s="10">
        <f t="shared" si="36"/>
        <v>0</v>
      </c>
      <c r="J112" s="72">
        <f t="shared" si="37"/>
        <v>0</v>
      </c>
      <c r="K112" s="138"/>
      <c r="L112" s="10"/>
      <c r="M112" s="10"/>
      <c r="N112" s="10"/>
      <c r="O112" s="40"/>
      <c r="P112" s="243"/>
      <c r="Q112" s="35"/>
      <c r="R112" s="32"/>
      <c r="S112" s="234"/>
    </row>
    <row r="113" spans="2:19" x14ac:dyDescent="0.25">
      <c r="B113" s="427"/>
      <c r="C113" s="11" t="s">
        <v>162</v>
      </c>
      <c r="D113" s="113" t="s">
        <v>163</v>
      </c>
      <c r="E113" s="120" t="s">
        <v>115</v>
      </c>
      <c r="F113" s="19"/>
      <c r="G113" s="9"/>
      <c r="H113" s="10">
        <f t="shared" si="35"/>
        <v>0</v>
      </c>
      <c r="I113" s="10">
        <f t="shared" si="36"/>
        <v>0</v>
      </c>
      <c r="J113" s="72">
        <f t="shared" si="37"/>
        <v>0</v>
      </c>
      <c r="K113" s="138"/>
      <c r="L113" s="10"/>
      <c r="M113" s="10"/>
      <c r="N113" s="10"/>
      <c r="O113" s="40"/>
      <c r="P113" s="243"/>
      <c r="Q113" s="35"/>
      <c r="R113" s="32"/>
      <c r="S113" s="234"/>
    </row>
    <row r="114" spans="2:19" x14ac:dyDescent="0.25">
      <c r="B114" s="427"/>
      <c r="C114" s="11" t="s">
        <v>164</v>
      </c>
      <c r="D114" s="113" t="s">
        <v>165</v>
      </c>
      <c r="E114" s="120" t="s">
        <v>115</v>
      </c>
      <c r="F114" s="19"/>
      <c r="G114" s="9"/>
      <c r="H114" s="10">
        <f t="shared" si="35"/>
        <v>0</v>
      </c>
      <c r="I114" s="10">
        <f t="shared" si="36"/>
        <v>0</v>
      </c>
      <c r="J114" s="72">
        <f t="shared" si="37"/>
        <v>0</v>
      </c>
      <c r="K114" s="138"/>
      <c r="L114" s="10"/>
      <c r="M114" s="10"/>
      <c r="N114" s="10"/>
      <c r="O114" s="40"/>
      <c r="P114" s="243"/>
      <c r="Q114" s="35"/>
      <c r="R114" s="32"/>
      <c r="S114" s="234"/>
    </row>
    <row r="115" spans="2:19" ht="15.75" thickBot="1" x14ac:dyDescent="0.3">
      <c r="B115" s="433"/>
      <c r="C115" s="11" t="s">
        <v>166</v>
      </c>
      <c r="D115" s="89" t="s">
        <v>25</v>
      </c>
      <c r="E115" s="120"/>
      <c r="F115" s="8"/>
      <c r="G115" s="9"/>
      <c r="H115" s="10">
        <f t="shared" si="35"/>
        <v>0</v>
      </c>
      <c r="I115" s="10">
        <f t="shared" si="36"/>
        <v>0</v>
      </c>
      <c r="J115" s="72">
        <f t="shared" si="37"/>
        <v>0</v>
      </c>
      <c r="K115" s="139"/>
      <c r="L115" s="78"/>
      <c r="M115" s="78"/>
      <c r="N115" s="78"/>
      <c r="O115" s="79"/>
      <c r="P115" s="243"/>
      <c r="Q115" s="35"/>
      <c r="R115" s="32"/>
      <c r="S115" s="234"/>
    </row>
    <row r="116" spans="2:19" ht="15.75" thickBot="1" x14ac:dyDescent="0.3">
      <c r="B116" s="402" t="s">
        <v>26</v>
      </c>
      <c r="C116" s="400"/>
      <c r="D116" s="401"/>
      <c r="E116" s="402"/>
      <c r="F116" s="403"/>
      <c r="G116" s="404"/>
      <c r="H116" s="108">
        <f>SUM(H106:H115)</f>
        <v>0</v>
      </c>
      <c r="I116" s="108">
        <f t="shared" ref="I116:M116" si="38">SUM(I106:I115)</f>
        <v>0</v>
      </c>
      <c r="J116" s="250">
        <f t="shared" si="38"/>
        <v>0</v>
      </c>
      <c r="K116" s="387"/>
      <c r="L116" s="388"/>
      <c r="M116" s="108">
        <f t="shared" si="38"/>
        <v>0</v>
      </c>
      <c r="N116" s="108">
        <f>SUM(N106:N115)</f>
        <v>0</v>
      </c>
      <c r="O116" s="109">
        <f>SUM(O106:O115)</f>
        <v>0</v>
      </c>
      <c r="P116" s="251"/>
      <c r="Q116" s="108"/>
      <c r="R116" s="108"/>
      <c r="S116" s="109"/>
    </row>
    <row r="117" spans="2:19" ht="24" x14ac:dyDescent="0.25">
      <c r="B117" s="432" t="s">
        <v>167</v>
      </c>
      <c r="C117" s="11" t="s">
        <v>168</v>
      </c>
      <c r="D117" s="89" t="s">
        <v>169</v>
      </c>
      <c r="E117" s="120" t="s">
        <v>115</v>
      </c>
      <c r="F117" s="8"/>
      <c r="G117" s="9"/>
      <c r="H117" s="10">
        <f t="shared" ref="H117:H138" si="39">ROUND(G117*F117,2)</f>
        <v>0</v>
      </c>
      <c r="I117" s="10">
        <f t="shared" ref="I117:I138" si="40">H117*0.124</f>
        <v>0</v>
      </c>
      <c r="J117" s="72">
        <f t="shared" ref="J117:J138" si="41">+H117+I117</f>
        <v>0</v>
      </c>
      <c r="K117" s="143"/>
      <c r="L117" s="47"/>
      <c r="M117" s="47"/>
      <c r="N117" s="47"/>
      <c r="O117" s="48"/>
      <c r="P117" s="243"/>
      <c r="Q117" s="35"/>
      <c r="R117" s="32"/>
      <c r="S117" s="234"/>
    </row>
    <row r="118" spans="2:19" ht="36" x14ac:dyDescent="0.25">
      <c r="B118" s="427"/>
      <c r="C118" s="11" t="s">
        <v>170</v>
      </c>
      <c r="D118" s="89" t="s">
        <v>171</v>
      </c>
      <c r="E118" s="120" t="s">
        <v>115</v>
      </c>
      <c r="F118" s="8"/>
      <c r="G118" s="9"/>
      <c r="H118" s="10">
        <f t="shared" si="39"/>
        <v>0</v>
      </c>
      <c r="I118" s="10">
        <f t="shared" si="40"/>
        <v>0</v>
      </c>
      <c r="J118" s="72">
        <f t="shared" si="41"/>
        <v>0</v>
      </c>
      <c r="K118" s="138"/>
      <c r="L118" s="10"/>
      <c r="M118" s="10"/>
      <c r="N118" s="10"/>
      <c r="O118" s="40"/>
      <c r="P118" s="243"/>
      <c r="Q118" s="35"/>
      <c r="R118" s="32"/>
      <c r="S118" s="234"/>
    </row>
    <row r="119" spans="2:19" ht="24" x14ac:dyDescent="0.25">
      <c r="B119" s="427"/>
      <c r="C119" s="11" t="s">
        <v>172</v>
      </c>
      <c r="D119" s="89" t="s">
        <v>173</v>
      </c>
      <c r="E119" s="120" t="s">
        <v>115</v>
      </c>
      <c r="F119" s="8"/>
      <c r="G119" s="9"/>
      <c r="H119" s="10">
        <f t="shared" si="39"/>
        <v>0</v>
      </c>
      <c r="I119" s="10">
        <f t="shared" si="40"/>
        <v>0</v>
      </c>
      <c r="J119" s="72">
        <f t="shared" si="41"/>
        <v>0</v>
      </c>
      <c r="K119" s="138"/>
      <c r="L119" s="10"/>
      <c r="M119" s="10"/>
      <c r="N119" s="10"/>
      <c r="O119" s="40"/>
      <c r="P119" s="243"/>
      <c r="Q119" s="35"/>
      <c r="R119" s="32"/>
      <c r="S119" s="234"/>
    </row>
    <row r="120" spans="2:19" x14ac:dyDescent="0.25">
      <c r="B120" s="427"/>
      <c r="C120" s="11" t="s">
        <v>174</v>
      </c>
      <c r="D120" s="89" t="s">
        <v>175</v>
      </c>
      <c r="E120" s="120" t="s">
        <v>115</v>
      </c>
      <c r="F120" s="8"/>
      <c r="G120" s="9"/>
      <c r="H120" s="10">
        <f t="shared" si="39"/>
        <v>0</v>
      </c>
      <c r="I120" s="10">
        <f t="shared" si="40"/>
        <v>0</v>
      </c>
      <c r="J120" s="72">
        <f t="shared" si="41"/>
        <v>0</v>
      </c>
      <c r="K120" s="138"/>
      <c r="L120" s="10"/>
      <c r="M120" s="10"/>
      <c r="N120" s="10"/>
      <c r="O120" s="40"/>
      <c r="P120" s="243"/>
      <c r="Q120" s="35"/>
      <c r="R120" s="32"/>
      <c r="S120" s="234"/>
    </row>
    <row r="121" spans="2:19" ht="24" x14ac:dyDescent="0.25">
      <c r="B121" s="427"/>
      <c r="C121" s="11" t="s">
        <v>176</v>
      </c>
      <c r="D121" s="101" t="s">
        <v>177</v>
      </c>
      <c r="E121" s="98" t="s">
        <v>14</v>
      </c>
      <c r="F121" s="8"/>
      <c r="G121" s="9"/>
      <c r="H121" s="10">
        <f t="shared" si="39"/>
        <v>0</v>
      </c>
      <c r="I121" s="10">
        <f t="shared" si="40"/>
        <v>0</v>
      </c>
      <c r="J121" s="72">
        <f t="shared" si="41"/>
        <v>0</v>
      </c>
      <c r="K121" s="138"/>
      <c r="L121" s="10"/>
      <c r="M121" s="10"/>
      <c r="N121" s="10"/>
      <c r="O121" s="40"/>
      <c r="P121" s="243"/>
      <c r="Q121" s="35"/>
      <c r="R121" s="32"/>
      <c r="S121" s="234"/>
    </row>
    <row r="122" spans="2:19" x14ac:dyDescent="0.25">
      <c r="B122" s="427"/>
      <c r="C122" s="11" t="s">
        <v>178</v>
      </c>
      <c r="D122" s="101" t="s">
        <v>179</v>
      </c>
      <c r="E122" s="98" t="s">
        <v>14</v>
      </c>
      <c r="F122" s="8"/>
      <c r="G122" s="9"/>
      <c r="H122" s="10">
        <f t="shared" si="39"/>
        <v>0</v>
      </c>
      <c r="I122" s="10">
        <f t="shared" si="40"/>
        <v>0</v>
      </c>
      <c r="J122" s="72">
        <f t="shared" si="41"/>
        <v>0</v>
      </c>
      <c r="K122" s="138"/>
      <c r="L122" s="10"/>
      <c r="M122" s="10"/>
      <c r="N122" s="10"/>
      <c r="O122" s="40"/>
      <c r="P122" s="243"/>
      <c r="Q122" s="35"/>
      <c r="R122" s="32"/>
      <c r="S122" s="234"/>
    </row>
    <row r="123" spans="2:19" x14ac:dyDescent="0.25">
      <c r="B123" s="427"/>
      <c r="C123" s="11" t="s">
        <v>180</v>
      </c>
      <c r="D123" s="89" t="s">
        <v>181</v>
      </c>
      <c r="E123" s="120" t="s">
        <v>115</v>
      </c>
      <c r="F123" s="8"/>
      <c r="G123" s="9"/>
      <c r="H123" s="10">
        <f t="shared" si="39"/>
        <v>0</v>
      </c>
      <c r="I123" s="10">
        <f t="shared" si="40"/>
        <v>0</v>
      </c>
      <c r="J123" s="72">
        <f t="shared" si="41"/>
        <v>0</v>
      </c>
      <c r="K123" s="138"/>
      <c r="L123" s="10"/>
      <c r="M123" s="10"/>
      <c r="N123" s="10"/>
      <c r="O123" s="40"/>
      <c r="P123" s="243"/>
      <c r="Q123" s="35"/>
      <c r="R123" s="32"/>
      <c r="S123" s="234"/>
    </row>
    <row r="124" spans="2:19" x14ac:dyDescent="0.25">
      <c r="B124" s="427"/>
      <c r="C124" s="11" t="s">
        <v>182</v>
      </c>
      <c r="D124" s="89" t="s">
        <v>183</v>
      </c>
      <c r="E124" s="120" t="s">
        <v>115</v>
      </c>
      <c r="F124" s="8"/>
      <c r="G124" s="9"/>
      <c r="H124" s="10">
        <f t="shared" si="39"/>
        <v>0</v>
      </c>
      <c r="I124" s="10">
        <f t="shared" si="40"/>
        <v>0</v>
      </c>
      <c r="J124" s="72">
        <f t="shared" si="41"/>
        <v>0</v>
      </c>
      <c r="K124" s="138"/>
      <c r="L124" s="10"/>
      <c r="M124" s="10"/>
      <c r="N124" s="10"/>
      <c r="O124" s="40"/>
      <c r="P124" s="243"/>
      <c r="Q124" s="35"/>
      <c r="R124" s="32"/>
      <c r="S124" s="234"/>
    </row>
    <row r="125" spans="2:19" x14ac:dyDescent="0.25">
      <c r="B125" s="427"/>
      <c r="C125" s="11" t="s">
        <v>184</v>
      </c>
      <c r="D125" s="89" t="s">
        <v>185</v>
      </c>
      <c r="E125" s="120" t="s">
        <v>115</v>
      </c>
      <c r="F125" s="8"/>
      <c r="G125" s="9"/>
      <c r="H125" s="10">
        <f t="shared" si="39"/>
        <v>0</v>
      </c>
      <c r="I125" s="10">
        <f t="shared" si="40"/>
        <v>0</v>
      </c>
      <c r="J125" s="72">
        <f t="shared" si="41"/>
        <v>0</v>
      </c>
      <c r="K125" s="138"/>
      <c r="L125" s="10"/>
      <c r="M125" s="10"/>
      <c r="N125" s="10"/>
      <c r="O125" s="40"/>
      <c r="P125" s="243"/>
      <c r="Q125" s="35"/>
      <c r="R125" s="32"/>
      <c r="S125" s="234"/>
    </row>
    <row r="126" spans="2:19" x14ac:dyDescent="0.25">
      <c r="B126" s="427"/>
      <c r="C126" s="11" t="s">
        <v>186</v>
      </c>
      <c r="D126" s="89" t="s">
        <v>187</v>
      </c>
      <c r="E126" s="120" t="s">
        <v>115</v>
      </c>
      <c r="F126" s="8"/>
      <c r="G126" s="9"/>
      <c r="H126" s="10">
        <f t="shared" si="39"/>
        <v>0</v>
      </c>
      <c r="I126" s="10">
        <f t="shared" si="40"/>
        <v>0</v>
      </c>
      <c r="J126" s="72">
        <f t="shared" si="41"/>
        <v>0</v>
      </c>
      <c r="K126" s="138"/>
      <c r="L126" s="10"/>
      <c r="M126" s="10"/>
      <c r="N126" s="10"/>
      <c r="O126" s="40"/>
      <c r="P126" s="243"/>
      <c r="Q126" s="35"/>
      <c r="R126" s="32"/>
      <c r="S126" s="234"/>
    </row>
    <row r="127" spans="2:19" x14ac:dyDescent="0.25">
      <c r="B127" s="427"/>
      <c r="C127" s="11" t="s">
        <v>188</v>
      </c>
      <c r="D127" s="89" t="s">
        <v>157</v>
      </c>
      <c r="E127" s="120" t="s">
        <v>115</v>
      </c>
      <c r="F127" s="8"/>
      <c r="G127" s="9"/>
      <c r="H127" s="10">
        <f t="shared" si="39"/>
        <v>0</v>
      </c>
      <c r="I127" s="10">
        <f t="shared" si="40"/>
        <v>0</v>
      </c>
      <c r="J127" s="72">
        <f t="shared" si="41"/>
        <v>0</v>
      </c>
      <c r="K127" s="138"/>
      <c r="L127" s="10"/>
      <c r="M127" s="10"/>
      <c r="N127" s="10"/>
      <c r="O127" s="40"/>
      <c r="P127" s="243"/>
      <c r="Q127" s="35"/>
      <c r="R127" s="32"/>
      <c r="S127" s="234"/>
    </row>
    <row r="128" spans="2:19" x14ac:dyDescent="0.25">
      <c r="B128" s="427"/>
      <c r="C128" s="11" t="s">
        <v>189</v>
      </c>
      <c r="D128" s="89" t="s">
        <v>190</v>
      </c>
      <c r="E128" s="120" t="s">
        <v>115</v>
      </c>
      <c r="F128" s="8"/>
      <c r="G128" s="9"/>
      <c r="H128" s="10">
        <f t="shared" si="39"/>
        <v>0</v>
      </c>
      <c r="I128" s="10">
        <f t="shared" si="40"/>
        <v>0</v>
      </c>
      <c r="J128" s="72">
        <f t="shared" si="41"/>
        <v>0</v>
      </c>
      <c r="K128" s="138"/>
      <c r="L128" s="10"/>
      <c r="M128" s="10"/>
      <c r="N128" s="10"/>
      <c r="O128" s="40"/>
      <c r="P128" s="243"/>
      <c r="Q128" s="35"/>
      <c r="R128" s="32"/>
      <c r="S128" s="234"/>
    </row>
    <row r="129" spans="2:19" x14ac:dyDescent="0.25">
      <c r="B129" s="427"/>
      <c r="C129" s="11" t="s">
        <v>191</v>
      </c>
      <c r="D129" s="89" t="s">
        <v>192</v>
      </c>
      <c r="E129" s="120" t="s">
        <v>115</v>
      </c>
      <c r="F129" s="8"/>
      <c r="G129" s="9"/>
      <c r="H129" s="10">
        <f t="shared" si="39"/>
        <v>0</v>
      </c>
      <c r="I129" s="10">
        <f t="shared" si="40"/>
        <v>0</v>
      </c>
      <c r="J129" s="72">
        <f t="shared" si="41"/>
        <v>0</v>
      </c>
      <c r="K129" s="138"/>
      <c r="L129" s="10"/>
      <c r="M129" s="10"/>
      <c r="N129" s="10"/>
      <c r="O129" s="40"/>
      <c r="P129" s="243"/>
      <c r="Q129" s="35"/>
      <c r="R129" s="32"/>
      <c r="S129" s="234"/>
    </row>
    <row r="130" spans="2:19" x14ac:dyDescent="0.25">
      <c r="B130" s="427"/>
      <c r="C130" s="11" t="s">
        <v>193</v>
      </c>
      <c r="D130" s="89" t="s">
        <v>194</v>
      </c>
      <c r="E130" s="120" t="s">
        <v>115</v>
      </c>
      <c r="F130" s="8"/>
      <c r="G130" s="9"/>
      <c r="H130" s="10">
        <f t="shared" si="39"/>
        <v>0</v>
      </c>
      <c r="I130" s="10">
        <f t="shared" si="40"/>
        <v>0</v>
      </c>
      <c r="J130" s="72">
        <f t="shared" si="41"/>
        <v>0</v>
      </c>
      <c r="K130" s="138"/>
      <c r="L130" s="10"/>
      <c r="M130" s="10"/>
      <c r="N130" s="10"/>
      <c r="O130" s="40"/>
      <c r="P130" s="243"/>
      <c r="Q130" s="35"/>
      <c r="R130" s="32"/>
      <c r="S130" s="234"/>
    </row>
    <row r="131" spans="2:19" x14ac:dyDescent="0.25">
      <c r="B131" s="427"/>
      <c r="C131" s="11" t="s">
        <v>195</v>
      </c>
      <c r="D131" s="89" t="s">
        <v>196</v>
      </c>
      <c r="E131" s="120" t="s">
        <v>115</v>
      </c>
      <c r="F131" s="8"/>
      <c r="G131" s="9"/>
      <c r="H131" s="10">
        <f t="shared" si="39"/>
        <v>0</v>
      </c>
      <c r="I131" s="10">
        <f t="shared" si="40"/>
        <v>0</v>
      </c>
      <c r="J131" s="72">
        <f t="shared" si="41"/>
        <v>0</v>
      </c>
      <c r="K131" s="138"/>
      <c r="L131" s="10"/>
      <c r="M131" s="10"/>
      <c r="N131" s="10"/>
      <c r="O131" s="40"/>
      <c r="P131" s="243"/>
      <c r="Q131" s="35"/>
      <c r="R131" s="32"/>
      <c r="S131" s="234"/>
    </row>
    <row r="132" spans="2:19" x14ac:dyDescent="0.25">
      <c r="B132" s="427"/>
      <c r="C132" s="11" t="s">
        <v>197</v>
      </c>
      <c r="D132" s="89" t="s">
        <v>198</v>
      </c>
      <c r="E132" s="120" t="s">
        <v>115</v>
      </c>
      <c r="F132" s="8"/>
      <c r="G132" s="9"/>
      <c r="H132" s="10">
        <f t="shared" si="39"/>
        <v>0</v>
      </c>
      <c r="I132" s="10">
        <f t="shared" si="40"/>
        <v>0</v>
      </c>
      <c r="J132" s="72">
        <f t="shared" si="41"/>
        <v>0</v>
      </c>
      <c r="K132" s="138"/>
      <c r="L132" s="10"/>
      <c r="M132" s="10"/>
      <c r="N132" s="10"/>
      <c r="O132" s="40"/>
      <c r="P132" s="243"/>
      <c r="Q132" s="35"/>
      <c r="R132" s="32"/>
      <c r="S132" s="234"/>
    </row>
    <row r="133" spans="2:19" x14ac:dyDescent="0.25">
      <c r="B133" s="427"/>
      <c r="C133" s="11" t="s">
        <v>199</v>
      </c>
      <c r="D133" s="89" t="s">
        <v>200</v>
      </c>
      <c r="E133" s="120" t="s">
        <v>115</v>
      </c>
      <c r="F133" s="8"/>
      <c r="G133" s="9"/>
      <c r="H133" s="10">
        <f t="shared" si="39"/>
        <v>0</v>
      </c>
      <c r="I133" s="10">
        <f t="shared" si="40"/>
        <v>0</v>
      </c>
      <c r="J133" s="72">
        <f t="shared" si="41"/>
        <v>0</v>
      </c>
      <c r="K133" s="138"/>
      <c r="L133" s="10"/>
      <c r="M133" s="10"/>
      <c r="N133" s="10"/>
      <c r="O133" s="40"/>
      <c r="P133" s="243"/>
      <c r="Q133" s="35"/>
      <c r="R133" s="32"/>
      <c r="S133" s="234"/>
    </row>
    <row r="134" spans="2:19" x14ac:dyDescent="0.25">
      <c r="B134" s="427"/>
      <c r="C134" s="11" t="s">
        <v>201</v>
      </c>
      <c r="D134" s="89" t="s">
        <v>202</v>
      </c>
      <c r="E134" s="120" t="s">
        <v>115</v>
      </c>
      <c r="F134" s="8"/>
      <c r="G134" s="9"/>
      <c r="H134" s="10">
        <f t="shared" si="39"/>
        <v>0</v>
      </c>
      <c r="I134" s="10">
        <f t="shared" si="40"/>
        <v>0</v>
      </c>
      <c r="J134" s="72">
        <f t="shared" si="41"/>
        <v>0</v>
      </c>
      <c r="K134" s="138"/>
      <c r="L134" s="10"/>
      <c r="M134" s="10"/>
      <c r="N134" s="10"/>
      <c r="O134" s="40"/>
      <c r="P134" s="243"/>
      <c r="Q134" s="35"/>
      <c r="R134" s="32"/>
      <c r="S134" s="234"/>
    </row>
    <row r="135" spans="2:19" x14ac:dyDescent="0.25">
      <c r="B135" s="427"/>
      <c r="C135" s="11" t="s">
        <v>203</v>
      </c>
      <c r="D135" s="89" t="s">
        <v>204</v>
      </c>
      <c r="E135" s="97" t="s">
        <v>28</v>
      </c>
      <c r="F135" s="8"/>
      <c r="G135" s="9"/>
      <c r="H135" s="10">
        <f t="shared" si="39"/>
        <v>0</v>
      </c>
      <c r="I135" s="10">
        <f t="shared" si="40"/>
        <v>0</v>
      </c>
      <c r="J135" s="72">
        <f t="shared" si="41"/>
        <v>0</v>
      </c>
      <c r="K135" s="138"/>
      <c r="L135" s="10"/>
      <c r="M135" s="10"/>
      <c r="N135" s="10"/>
      <c r="O135" s="40"/>
      <c r="P135" s="243"/>
      <c r="Q135" s="35"/>
      <c r="R135" s="32"/>
      <c r="S135" s="234"/>
    </row>
    <row r="136" spans="2:19" ht="24" x14ac:dyDescent="0.25">
      <c r="B136" s="427"/>
      <c r="C136" s="11" t="s">
        <v>205</v>
      </c>
      <c r="D136" s="89" t="s">
        <v>206</v>
      </c>
      <c r="E136" s="97" t="s">
        <v>28</v>
      </c>
      <c r="F136" s="8"/>
      <c r="G136" s="9"/>
      <c r="H136" s="10">
        <f t="shared" si="39"/>
        <v>0</v>
      </c>
      <c r="I136" s="10">
        <f t="shared" si="40"/>
        <v>0</v>
      </c>
      <c r="J136" s="72">
        <f t="shared" si="41"/>
        <v>0</v>
      </c>
      <c r="K136" s="138"/>
      <c r="L136" s="10"/>
      <c r="M136" s="10"/>
      <c r="N136" s="10"/>
      <c r="O136" s="40"/>
      <c r="P136" s="243"/>
      <c r="Q136" s="35"/>
      <c r="R136" s="32"/>
      <c r="S136" s="234"/>
    </row>
    <row r="137" spans="2:19" x14ac:dyDescent="0.25">
      <c r="B137" s="427"/>
      <c r="C137" s="11" t="s">
        <v>207</v>
      </c>
      <c r="D137" s="89" t="s">
        <v>208</v>
      </c>
      <c r="E137" s="97" t="s">
        <v>28</v>
      </c>
      <c r="F137" s="8"/>
      <c r="G137" s="9"/>
      <c r="H137" s="10">
        <f t="shared" si="39"/>
        <v>0</v>
      </c>
      <c r="I137" s="10">
        <f t="shared" si="40"/>
        <v>0</v>
      </c>
      <c r="J137" s="72">
        <f t="shared" si="41"/>
        <v>0</v>
      </c>
      <c r="K137" s="138"/>
      <c r="L137" s="10"/>
      <c r="M137" s="10"/>
      <c r="N137" s="10"/>
      <c r="O137" s="40"/>
      <c r="P137" s="243"/>
      <c r="Q137" s="35"/>
      <c r="R137" s="32"/>
      <c r="S137" s="234"/>
    </row>
    <row r="138" spans="2:19" ht="15.75" thickBot="1" x14ac:dyDescent="0.3">
      <c r="B138" s="433"/>
      <c r="C138" s="11" t="s">
        <v>209</v>
      </c>
      <c r="D138" s="89" t="s">
        <v>25</v>
      </c>
      <c r="E138" s="97"/>
      <c r="F138" s="8"/>
      <c r="G138" s="9"/>
      <c r="H138" s="10">
        <f t="shared" si="39"/>
        <v>0</v>
      </c>
      <c r="I138" s="10">
        <f t="shared" si="40"/>
        <v>0</v>
      </c>
      <c r="J138" s="72">
        <f t="shared" si="41"/>
        <v>0</v>
      </c>
      <c r="K138" s="139"/>
      <c r="L138" s="78"/>
      <c r="M138" s="78"/>
      <c r="N138" s="78"/>
      <c r="O138" s="79"/>
      <c r="P138" s="243"/>
      <c r="Q138" s="35"/>
      <c r="R138" s="32"/>
      <c r="S138" s="234"/>
    </row>
    <row r="139" spans="2:19" ht="15.75" thickBot="1" x14ac:dyDescent="0.3">
      <c r="B139" s="402" t="s">
        <v>26</v>
      </c>
      <c r="C139" s="400"/>
      <c r="D139" s="401"/>
      <c r="E139" s="402"/>
      <c r="F139" s="403"/>
      <c r="G139" s="404"/>
      <c r="H139" s="108">
        <f>SUM(H117:H138)</f>
        <v>0</v>
      </c>
      <c r="I139" s="108">
        <f t="shared" ref="I139:M139" si="42">SUM(I117:I138)</f>
        <v>0</v>
      </c>
      <c r="J139" s="250">
        <f t="shared" si="42"/>
        <v>0</v>
      </c>
      <c r="K139" s="387"/>
      <c r="L139" s="388"/>
      <c r="M139" s="108">
        <f t="shared" si="42"/>
        <v>0</v>
      </c>
      <c r="N139" s="108">
        <f>SUM(N117:N138)</f>
        <v>0</v>
      </c>
      <c r="O139" s="109">
        <f>SUM(O117:O138)</f>
        <v>0</v>
      </c>
      <c r="P139" s="251"/>
      <c r="Q139" s="108"/>
      <c r="R139" s="108"/>
      <c r="S139" s="109"/>
    </row>
    <row r="140" spans="2:19" x14ac:dyDescent="0.25">
      <c r="B140" s="429" t="s">
        <v>210</v>
      </c>
      <c r="C140" s="18" t="s">
        <v>211</v>
      </c>
      <c r="D140" s="113" t="s">
        <v>212</v>
      </c>
      <c r="E140" s="120" t="s">
        <v>213</v>
      </c>
      <c r="F140" s="8"/>
      <c r="G140" s="9"/>
      <c r="H140" s="10">
        <f t="shared" ref="H140:H162" si="43">ROUND(G140*F140,2)</f>
        <v>0</v>
      </c>
      <c r="I140" s="10">
        <f t="shared" ref="I140:I162" si="44">H140*0.124</f>
        <v>0</v>
      </c>
      <c r="J140" s="72">
        <f t="shared" ref="J140:J162" si="45">+H140+I140</f>
        <v>0</v>
      </c>
      <c r="K140" s="143"/>
      <c r="L140" s="47"/>
      <c r="M140" s="47"/>
      <c r="N140" s="47"/>
      <c r="O140" s="48"/>
      <c r="P140" s="243"/>
      <c r="Q140" s="35"/>
      <c r="R140" s="32"/>
      <c r="S140" s="234"/>
    </row>
    <row r="141" spans="2:19" ht="24" x14ac:dyDescent="0.25">
      <c r="B141" s="430"/>
      <c r="C141" s="18" t="s">
        <v>214</v>
      </c>
      <c r="D141" s="113" t="s">
        <v>215</v>
      </c>
      <c r="E141" s="120" t="s">
        <v>213</v>
      </c>
      <c r="F141" s="8"/>
      <c r="G141" s="9"/>
      <c r="H141" s="10">
        <f t="shared" si="43"/>
        <v>0</v>
      </c>
      <c r="I141" s="10">
        <f t="shared" si="44"/>
        <v>0</v>
      </c>
      <c r="J141" s="72">
        <f t="shared" si="45"/>
        <v>0</v>
      </c>
      <c r="K141" s="138"/>
      <c r="L141" s="10"/>
      <c r="M141" s="10"/>
      <c r="N141" s="10"/>
      <c r="O141" s="40"/>
      <c r="P141" s="243"/>
      <c r="Q141" s="35"/>
      <c r="R141" s="32"/>
      <c r="S141" s="234"/>
    </row>
    <row r="142" spans="2:19" ht="36" x14ac:dyDescent="0.25">
      <c r="B142" s="430"/>
      <c r="C142" s="18" t="s">
        <v>216</v>
      </c>
      <c r="D142" s="113" t="s">
        <v>217</v>
      </c>
      <c r="E142" s="120" t="s">
        <v>213</v>
      </c>
      <c r="F142" s="8"/>
      <c r="G142" s="9"/>
      <c r="H142" s="10">
        <f t="shared" si="43"/>
        <v>0</v>
      </c>
      <c r="I142" s="10">
        <f t="shared" si="44"/>
        <v>0</v>
      </c>
      <c r="J142" s="72">
        <f t="shared" si="45"/>
        <v>0</v>
      </c>
      <c r="K142" s="138"/>
      <c r="L142" s="10"/>
      <c r="M142" s="10"/>
      <c r="N142" s="10"/>
      <c r="O142" s="40"/>
      <c r="P142" s="243"/>
      <c r="Q142" s="35"/>
      <c r="R142" s="32"/>
      <c r="S142" s="234"/>
    </row>
    <row r="143" spans="2:19" ht="24" x14ac:dyDescent="0.25">
      <c r="B143" s="430"/>
      <c r="C143" s="18" t="s">
        <v>218</v>
      </c>
      <c r="D143" s="113" t="s">
        <v>219</v>
      </c>
      <c r="E143" s="120" t="s">
        <v>213</v>
      </c>
      <c r="F143" s="19"/>
      <c r="G143" s="9"/>
      <c r="H143" s="10">
        <f t="shared" si="43"/>
        <v>0</v>
      </c>
      <c r="I143" s="10">
        <f t="shared" si="44"/>
        <v>0</v>
      </c>
      <c r="J143" s="72">
        <f t="shared" si="45"/>
        <v>0</v>
      </c>
      <c r="K143" s="138"/>
      <c r="L143" s="10"/>
      <c r="M143" s="10"/>
      <c r="N143" s="10"/>
      <c r="O143" s="40"/>
      <c r="P143" s="243"/>
      <c r="Q143" s="35"/>
      <c r="R143" s="32"/>
      <c r="S143" s="234"/>
    </row>
    <row r="144" spans="2:19" ht="24" x14ac:dyDescent="0.25">
      <c r="B144" s="430"/>
      <c r="C144" s="18" t="s">
        <v>220</v>
      </c>
      <c r="D144" s="113" t="s">
        <v>221</v>
      </c>
      <c r="E144" s="120" t="s">
        <v>213</v>
      </c>
      <c r="F144" s="19"/>
      <c r="G144" s="9"/>
      <c r="H144" s="10">
        <f t="shared" si="43"/>
        <v>0</v>
      </c>
      <c r="I144" s="10">
        <f t="shared" si="44"/>
        <v>0</v>
      </c>
      <c r="J144" s="72">
        <f t="shared" si="45"/>
        <v>0</v>
      </c>
      <c r="K144" s="138"/>
      <c r="L144" s="10"/>
      <c r="M144" s="10"/>
      <c r="N144" s="10"/>
      <c r="O144" s="40"/>
      <c r="P144" s="243"/>
      <c r="Q144" s="35"/>
      <c r="R144" s="32"/>
      <c r="S144" s="234"/>
    </row>
    <row r="145" spans="2:19" ht="24" x14ac:dyDescent="0.25">
      <c r="B145" s="430"/>
      <c r="C145" s="18" t="s">
        <v>222</v>
      </c>
      <c r="D145" s="113" t="s">
        <v>223</v>
      </c>
      <c r="E145" s="120" t="s">
        <v>213</v>
      </c>
      <c r="F145" s="19"/>
      <c r="G145" s="9"/>
      <c r="H145" s="10">
        <f t="shared" si="43"/>
        <v>0</v>
      </c>
      <c r="I145" s="10">
        <f t="shared" si="44"/>
        <v>0</v>
      </c>
      <c r="J145" s="72">
        <f t="shared" si="45"/>
        <v>0</v>
      </c>
      <c r="K145" s="138"/>
      <c r="L145" s="10"/>
      <c r="M145" s="10"/>
      <c r="N145" s="10"/>
      <c r="O145" s="40"/>
      <c r="P145" s="243"/>
      <c r="Q145" s="35"/>
      <c r="R145" s="32"/>
      <c r="S145" s="234"/>
    </row>
    <row r="146" spans="2:19" x14ac:dyDescent="0.25">
      <c r="B146" s="430"/>
      <c r="C146" s="18" t="s">
        <v>224</v>
      </c>
      <c r="D146" s="113" t="s">
        <v>225</v>
      </c>
      <c r="E146" s="120" t="s">
        <v>213</v>
      </c>
      <c r="F146" s="19"/>
      <c r="G146" s="9"/>
      <c r="H146" s="10">
        <f t="shared" si="43"/>
        <v>0</v>
      </c>
      <c r="I146" s="10">
        <f t="shared" si="44"/>
        <v>0</v>
      </c>
      <c r="J146" s="72">
        <f t="shared" si="45"/>
        <v>0</v>
      </c>
      <c r="K146" s="138"/>
      <c r="L146" s="10"/>
      <c r="M146" s="10"/>
      <c r="N146" s="10"/>
      <c r="O146" s="40"/>
      <c r="P146" s="243"/>
      <c r="Q146" s="35"/>
      <c r="R146" s="32"/>
      <c r="S146" s="234"/>
    </row>
    <row r="147" spans="2:19" ht="36" x14ac:dyDescent="0.25">
      <c r="B147" s="430"/>
      <c r="C147" s="18" t="s">
        <v>226</v>
      </c>
      <c r="D147" s="113" t="s">
        <v>227</v>
      </c>
      <c r="E147" s="120" t="s">
        <v>213</v>
      </c>
      <c r="F147" s="20"/>
      <c r="G147" s="9"/>
      <c r="H147" s="10">
        <f t="shared" si="43"/>
        <v>0</v>
      </c>
      <c r="I147" s="10">
        <f t="shared" si="44"/>
        <v>0</v>
      </c>
      <c r="J147" s="72">
        <f t="shared" si="45"/>
        <v>0</v>
      </c>
      <c r="K147" s="138"/>
      <c r="L147" s="10"/>
      <c r="M147" s="10"/>
      <c r="N147" s="10"/>
      <c r="O147" s="40"/>
      <c r="P147" s="243"/>
      <c r="Q147" s="35"/>
      <c r="R147" s="32"/>
      <c r="S147" s="234"/>
    </row>
    <row r="148" spans="2:19" ht="24" x14ac:dyDescent="0.25">
      <c r="B148" s="430"/>
      <c r="C148" s="18" t="s">
        <v>228</v>
      </c>
      <c r="D148" s="113" t="s">
        <v>229</v>
      </c>
      <c r="E148" s="120" t="s">
        <v>213</v>
      </c>
      <c r="F148" s="20"/>
      <c r="G148" s="9"/>
      <c r="H148" s="10">
        <f t="shared" si="43"/>
        <v>0</v>
      </c>
      <c r="I148" s="10">
        <f t="shared" si="44"/>
        <v>0</v>
      </c>
      <c r="J148" s="72">
        <f t="shared" si="45"/>
        <v>0</v>
      </c>
      <c r="K148" s="138"/>
      <c r="L148" s="10"/>
      <c r="M148" s="10"/>
      <c r="N148" s="10"/>
      <c r="O148" s="40"/>
      <c r="P148" s="243"/>
      <c r="Q148" s="35"/>
      <c r="R148" s="32"/>
      <c r="S148" s="234"/>
    </row>
    <row r="149" spans="2:19" x14ac:dyDescent="0.25">
      <c r="B149" s="430"/>
      <c r="C149" s="18" t="s">
        <v>230</v>
      </c>
      <c r="D149" s="113" t="s">
        <v>231</v>
      </c>
      <c r="E149" s="120" t="s">
        <v>213</v>
      </c>
      <c r="F149" s="20"/>
      <c r="G149" s="9"/>
      <c r="H149" s="10">
        <f t="shared" si="43"/>
        <v>0</v>
      </c>
      <c r="I149" s="10">
        <f t="shared" si="44"/>
        <v>0</v>
      </c>
      <c r="J149" s="72">
        <f t="shared" si="45"/>
        <v>0</v>
      </c>
      <c r="K149" s="138"/>
      <c r="L149" s="10"/>
      <c r="M149" s="10"/>
      <c r="N149" s="10"/>
      <c r="O149" s="40"/>
      <c r="P149" s="243"/>
      <c r="Q149" s="35"/>
      <c r="R149" s="32"/>
      <c r="S149" s="234"/>
    </row>
    <row r="150" spans="2:19" x14ac:dyDescent="0.25">
      <c r="B150" s="430"/>
      <c r="C150" s="18" t="s">
        <v>232</v>
      </c>
      <c r="D150" s="113" t="s">
        <v>233</v>
      </c>
      <c r="E150" s="120" t="s">
        <v>213</v>
      </c>
      <c r="F150" s="20"/>
      <c r="G150" s="9"/>
      <c r="H150" s="10">
        <f t="shared" si="43"/>
        <v>0</v>
      </c>
      <c r="I150" s="10">
        <f t="shared" si="44"/>
        <v>0</v>
      </c>
      <c r="J150" s="72">
        <f t="shared" si="45"/>
        <v>0</v>
      </c>
      <c r="K150" s="138"/>
      <c r="L150" s="10"/>
      <c r="M150" s="10"/>
      <c r="N150" s="10"/>
      <c r="O150" s="40"/>
      <c r="P150" s="243"/>
      <c r="Q150" s="35"/>
      <c r="R150" s="32"/>
      <c r="S150" s="234"/>
    </row>
    <row r="151" spans="2:19" ht="36" x14ac:dyDescent="0.25">
      <c r="B151" s="430"/>
      <c r="C151" s="18" t="s">
        <v>234</v>
      </c>
      <c r="D151" s="113" t="s">
        <v>235</v>
      </c>
      <c r="E151" s="120" t="s">
        <v>213</v>
      </c>
      <c r="F151" s="8"/>
      <c r="G151" s="9"/>
      <c r="H151" s="10">
        <f t="shared" si="43"/>
        <v>0</v>
      </c>
      <c r="I151" s="10">
        <f t="shared" si="44"/>
        <v>0</v>
      </c>
      <c r="J151" s="72">
        <f t="shared" si="45"/>
        <v>0</v>
      </c>
      <c r="K151" s="138"/>
      <c r="L151" s="10"/>
      <c r="M151" s="10"/>
      <c r="N151" s="10"/>
      <c r="O151" s="40"/>
      <c r="P151" s="243"/>
      <c r="Q151" s="35"/>
      <c r="R151" s="32"/>
      <c r="S151" s="234"/>
    </row>
    <row r="152" spans="2:19" ht="24" x14ac:dyDescent="0.25">
      <c r="B152" s="430"/>
      <c r="C152" s="18" t="s">
        <v>236</v>
      </c>
      <c r="D152" s="113" t="s">
        <v>237</v>
      </c>
      <c r="E152" s="120" t="s">
        <v>213</v>
      </c>
      <c r="F152" s="8"/>
      <c r="G152" s="9"/>
      <c r="H152" s="10">
        <f t="shared" si="43"/>
        <v>0</v>
      </c>
      <c r="I152" s="10">
        <f t="shared" si="44"/>
        <v>0</v>
      </c>
      <c r="J152" s="72">
        <f t="shared" si="45"/>
        <v>0</v>
      </c>
      <c r="K152" s="138"/>
      <c r="L152" s="10"/>
      <c r="M152" s="10"/>
      <c r="N152" s="10"/>
      <c r="O152" s="40"/>
      <c r="P152" s="243"/>
      <c r="Q152" s="35"/>
      <c r="R152" s="32"/>
      <c r="S152" s="234"/>
    </row>
    <row r="153" spans="2:19" x14ac:dyDescent="0.25">
      <c r="B153" s="430"/>
      <c r="C153" s="18" t="s">
        <v>238</v>
      </c>
      <c r="D153" s="113" t="s">
        <v>239</v>
      </c>
      <c r="E153" s="120" t="s">
        <v>213</v>
      </c>
      <c r="F153" s="8"/>
      <c r="G153" s="9"/>
      <c r="H153" s="10">
        <f t="shared" si="43"/>
        <v>0</v>
      </c>
      <c r="I153" s="10">
        <f t="shared" si="44"/>
        <v>0</v>
      </c>
      <c r="J153" s="72">
        <f t="shared" si="45"/>
        <v>0</v>
      </c>
      <c r="K153" s="138"/>
      <c r="L153" s="10"/>
      <c r="M153" s="10"/>
      <c r="N153" s="10"/>
      <c r="O153" s="40"/>
      <c r="P153" s="243"/>
      <c r="Q153" s="35"/>
      <c r="R153" s="32"/>
      <c r="S153" s="234"/>
    </row>
    <row r="154" spans="2:19" x14ac:dyDescent="0.25">
      <c r="B154" s="430"/>
      <c r="C154" s="18" t="s">
        <v>240</v>
      </c>
      <c r="D154" s="113" t="s">
        <v>241</v>
      </c>
      <c r="E154" s="120" t="s">
        <v>213</v>
      </c>
      <c r="F154" s="8"/>
      <c r="G154" s="9"/>
      <c r="H154" s="10">
        <f t="shared" si="43"/>
        <v>0</v>
      </c>
      <c r="I154" s="10">
        <f t="shared" si="44"/>
        <v>0</v>
      </c>
      <c r="J154" s="72">
        <f t="shared" si="45"/>
        <v>0</v>
      </c>
      <c r="K154" s="138"/>
      <c r="L154" s="10"/>
      <c r="M154" s="10"/>
      <c r="N154" s="10"/>
      <c r="O154" s="40"/>
      <c r="P154" s="243"/>
      <c r="Q154" s="35"/>
      <c r="R154" s="32"/>
      <c r="S154" s="234"/>
    </row>
    <row r="155" spans="2:19" ht="24" x14ac:dyDescent="0.25">
      <c r="B155" s="430"/>
      <c r="C155" s="18" t="s">
        <v>242</v>
      </c>
      <c r="D155" s="113" t="s">
        <v>243</v>
      </c>
      <c r="E155" s="120" t="s">
        <v>213</v>
      </c>
      <c r="F155" s="8"/>
      <c r="G155" s="9"/>
      <c r="H155" s="10">
        <f t="shared" si="43"/>
        <v>0</v>
      </c>
      <c r="I155" s="10">
        <f t="shared" si="44"/>
        <v>0</v>
      </c>
      <c r="J155" s="72">
        <f t="shared" si="45"/>
        <v>0</v>
      </c>
      <c r="K155" s="138"/>
      <c r="L155" s="10"/>
      <c r="M155" s="10"/>
      <c r="N155" s="10"/>
      <c r="O155" s="40"/>
      <c r="P155" s="243"/>
      <c r="Q155" s="35"/>
      <c r="R155" s="32"/>
      <c r="S155" s="234"/>
    </row>
    <row r="156" spans="2:19" x14ac:dyDescent="0.25">
      <c r="B156" s="430"/>
      <c r="C156" s="18" t="s">
        <v>244</v>
      </c>
      <c r="D156" s="113" t="s">
        <v>245</v>
      </c>
      <c r="E156" s="120" t="s">
        <v>213</v>
      </c>
      <c r="F156" s="19"/>
      <c r="G156" s="9"/>
      <c r="H156" s="10">
        <f t="shared" si="43"/>
        <v>0</v>
      </c>
      <c r="I156" s="10">
        <f t="shared" si="44"/>
        <v>0</v>
      </c>
      <c r="J156" s="72">
        <f t="shared" si="45"/>
        <v>0</v>
      </c>
      <c r="K156" s="138"/>
      <c r="L156" s="10"/>
      <c r="M156" s="10"/>
      <c r="N156" s="10"/>
      <c r="O156" s="40"/>
      <c r="P156" s="243"/>
      <c r="Q156" s="35"/>
      <c r="R156" s="32"/>
      <c r="S156" s="234"/>
    </row>
    <row r="157" spans="2:19" x14ac:dyDescent="0.25">
      <c r="B157" s="430"/>
      <c r="C157" s="18" t="s">
        <v>246</v>
      </c>
      <c r="D157" s="113" t="s">
        <v>247</v>
      </c>
      <c r="E157" s="120" t="s">
        <v>213</v>
      </c>
      <c r="F157" s="19"/>
      <c r="G157" s="9"/>
      <c r="H157" s="10">
        <f t="shared" si="43"/>
        <v>0</v>
      </c>
      <c r="I157" s="10">
        <f t="shared" si="44"/>
        <v>0</v>
      </c>
      <c r="J157" s="72">
        <f t="shared" si="45"/>
        <v>0</v>
      </c>
      <c r="K157" s="138"/>
      <c r="L157" s="10"/>
      <c r="M157" s="10"/>
      <c r="N157" s="10"/>
      <c r="O157" s="40"/>
      <c r="P157" s="243"/>
      <c r="Q157" s="35"/>
      <c r="R157" s="32"/>
      <c r="S157" s="234"/>
    </row>
    <row r="158" spans="2:19" ht="24" x14ac:dyDescent="0.25">
      <c r="B158" s="430"/>
      <c r="C158" s="18" t="s">
        <v>248</v>
      </c>
      <c r="D158" s="113" t="s">
        <v>249</v>
      </c>
      <c r="E158" s="120" t="s">
        <v>213</v>
      </c>
      <c r="F158" s="19"/>
      <c r="G158" s="9"/>
      <c r="H158" s="10">
        <f t="shared" si="43"/>
        <v>0</v>
      </c>
      <c r="I158" s="10">
        <f t="shared" si="44"/>
        <v>0</v>
      </c>
      <c r="J158" s="72">
        <f t="shared" si="45"/>
        <v>0</v>
      </c>
      <c r="K158" s="138"/>
      <c r="L158" s="10"/>
      <c r="M158" s="10"/>
      <c r="N158" s="10"/>
      <c r="O158" s="40"/>
      <c r="P158" s="243"/>
      <c r="Q158" s="35"/>
      <c r="R158" s="32"/>
      <c r="S158" s="234"/>
    </row>
    <row r="159" spans="2:19" ht="24" x14ac:dyDescent="0.25">
      <c r="B159" s="430"/>
      <c r="C159" s="18" t="s">
        <v>250</v>
      </c>
      <c r="D159" s="113" t="s">
        <v>251</v>
      </c>
      <c r="E159" s="120" t="s">
        <v>213</v>
      </c>
      <c r="F159" s="19"/>
      <c r="G159" s="9"/>
      <c r="H159" s="10">
        <f t="shared" si="43"/>
        <v>0</v>
      </c>
      <c r="I159" s="10">
        <f t="shared" si="44"/>
        <v>0</v>
      </c>
      <c r="J159" s="72">
        <f t="shared" si="45"/>
        <v>0</v>
      </c>
      <c r="K159" s="138"/>
      <c r="L159" s="10"/>
      <c r="M159" s="10"/>
      <c r="N159" s="10"/>
      <c r="O159" s="40"/>
      <c r="P159" s="243"/>
      <c r="Q159" s="35"/>
      <c r="R159" s="32"/>
      <c r="S159" s="234"/>
    </row>
    <row r="160" spans="2:19" ht="24" x14ac:dyDescent="0.25">
      <c r="B160" s="430"/>
      <c r="C160" s="18" t="s">
        <v>252</v>
      </c>
      <c r="D160" s="113" t="s">
        <v>253</v>
      </c>
      <c r="E160" s="120" t="s">
        <v>213</v>
      </c>
      <c r="F160" s="19"/>
      <c r="G160" s="9"/>
      <c r="H160" s="10">
        <f t="shared" si="43"/>
        <v>0</v>
      </c>
      <c r="I160" s="10">
        <f t="shared" si="44"/>
        <v>0</v>
      </c>
      <c r="J160" s="72">
        <f t="shared" si="45"/>
        <v>0</v>
      </c>
      <c r="K160" s="138"/>
      <c r="L160" s="10"/>
      <c r="M160" s="10"/>
      <c r="N160" s="10"/>
      <c r="O160" s="40"/>
      <c r="P160" s="243"/>
      <c r="Q160" s="35"/>
      <c r="R160" s="32"/>
      <c r="S160" s="234"/>
    </row>
    <row r="161" spans="2:19" ht="24" x14ac:dyDescent="0.25">
      <c r="B161" s="430"/>
      <c r="C161" s="18" t="s">
        <v>254</v>
      </c>
      <c r="D161" s="113" t="s">
        <v>255</v>
      </c>
      <c r="E161" s="120" t="s">
        <v>70</v>
      </c>
      <c r="F161" s="19"/>
      <c r="G161" s="9"/>
      <c r="H161" s="10">
        <f t="shared" si="43"/>
        <v>0</v>
      </c>
      <c r="I161" s="10">
        <f t="shared" si="44"/>
        <v>0</v>
      </c>
      <c r="J161" s="72">
        <f t="shared" si="45"/>
        <v>0</v>
      </c>
      <c r="K161" s="138"/>
      <c r="L161" s="10"/>
      <c r="M161" s="10"/>
      <c r="N161" s="10"/>
      <c r="O161" s="40"/>
      <c r="P161" s="243"/>
      <c r="Q161" s="35"/>
      <c r="R161" s="32"/>
      <c r="S161" s="234"/>
    </row>
    <row r="162" spans="2:19" ht="15.75" thickBot="1" x14ac:dyDescent="0.3">
      <c r="B162" s="431"/>
      <c r="C162" s="18" t="s">
        <v>256</v>
      </c>
      <c r="D162" s="113" t="s">
        <v>25</v>
      </c>
      <c r="E162" s="120"/>
      <c r="F162" s="19"/>
      <c r="G162" s="9"/>
      <c r="H162" s="10">
        <f t="shared" si="43"/>
        <v>0</v>
      </c>
      <c r="I162" s="10">
        <f t="shared" si="44"/>
        <v>0</v>
      </c>
      <c r="J162" s="72">
        <f t="shared" si="45"/>
        <v>0</v>
      </c>
      <c r="K162" s="139"/>
      <c r="L162" s="78"/>
      <c r="M162" s="78"/>
      <c r="N162" s="78"/>
      <c r="O162" s="79"/>
      <c r="P162" s="243"/>
      <c r="Q162" s="35"/>
      <c r="R162" s="32"/>
      <c r="S162" s="234"/>
    </row>
    <row r="163" spans="2:19" ht="15.75" thickBot="1" x14ac:dyDescent="0.3">
      <c r="B163" s="402" t="s">
        <v>26</v>
      </c>
      <c r="C163" s="400"/>
      <c r="D163" s="401"/>
      <c r="E163" s="402"/>
      <c r="F163" s="403"/>
      <c r="G163" s="404"/>
      <c r="H163" s="108">
        <f>SUM(H140:H162)</f>
        <v>0</v>
      </c>
      <c r="I163" s="108">
        <f t="shared" ref="I163:M163" si="46">SUM(I140:I162)</f>
        <v>0</v>
      </c>
      <c r="J163" s="250">
        <f t="shared" si="46"/>
        <v>0</v>
      </c>
      <c r="K163" s="387"/>
      <c r="L163" s="388"/>
      <c r="M163" s="108">
        <f t="shared" si="46"/>
        <v>0</v>
      </c>
      <c r="N163" s="108">
        <f>SUM(N140:N162)</f>
        <v>0</v>
      </c>
      <c r="O163" s="109">
        <f>SUM(O140:O162)</f>
        <v>0</v>
      </c>
      <c r="P163" s="251"/>
      <c r="Q163" s="108"/>
      <c r="R163" s="108"/>
      <c r="S163" s="109"/>
    </row>
    <row r="164" spans="2:19" ht="36" x14ac:dyDescent="0.25">
      <c r="B164" s="429" t="s">
        <v>257</v>
      </c>
      <c r="C164" s="12" t="s">
        <v>258</v>
      </c>
      <c r="D164" s="89" t="s">
        <v>259</v>
      </c>
      <c r="E164" s="85" t="s">
        <v>260</v>
      </c>
      <c r="F164" s="21"/>
      <c r="G164" s="9"/>
      <c r="H164" s="10">
        <f t="shared" ref="H164:H168" si="47">ROUND(G164*F164,2)</f>
        <v>0</v>
      </c>
      <c r="I164" s="10">
        <f t="shared" ref="I164:I168" si="48">H164*0.124</f>
        <v>0</v>
      </c>
      <c r="J164" s="72">
        <f t="shared" ref="J164:J168" si="49">+H164+I164</f>
        <v>0</v>
      </c>
      <c r="K164" s="143"/>
      <c r="L164" s="47"/>
      <c r="M164" s="47"/>
      <c r="N164" s="47"/>
      <c r="O164" s="48"/>
      <c r="P164" s="243"/>
      <c r="Q164" s="35"/>
      <c r="R164" s="32"/>
      <c r="S164" s="234"/>
    </row>
    <row r="165" spans="2:19" ht="24" x14ac:dyDescent="0.25">
      <c r="B165" s="430"/>
      <c r="C165" s="12" t="s">
        <v>261</v>
      </c>
      <c r="D165" s="89" t="s">
        <v>262</v>
      </c>
      <c r="E165" s="85" t="s">
        <v>28</v>
      </c>
      <c r="F165" s="21"/>
      <c r="G165" s="9"/>
      <c r="H165" s="10">
        <f t="shared" si="47"/>
        <v>0</v>
      </c>
      <c r="I165" s="10">
        <f t="shared" si="48"/>
        <v>0</v>
      </c>
      <c r="J165" s="72">
        <f t="shared" si="49"/>
        <v>0</v>
      </c>
      <c r="K165" s="138"/>
      <c r="L165" s="10"/>
      <c r="M165" s="10"/>
      <c r="N165" s="10"/>
      <c r="O165" s="40"/>
      <c r="P165" s="243"/>
      <c r="Q165" s="35"/>
      <c r="R165" s="32"/>
      <c r="S165" s="234"/>
    </row>
    <row r="166" spans="2:19" ht="24" x14ac:dyDescent="0.25">
      <c r="B166" s="430"/>
      <c r="C166" s="12" t="s">
        <v>263</v>
      </c>
      <c r="D166" s="89" t="s">
        <v>264</v>
      </c>
      <c r="E166" s="85" t="s">
        <v>28</v>
      </c>
      <c r="F166" s="21"/>
      <c r="G166" s="9"/>
      <c r="H166" s="10">
        <f t="shared" si="47"/>
        <v>0</v>
      </c>
      <c r="I166" s="10">
        <f t="shared" si="48"/>
        <v>0</v>
      </c>
      <c r="J166" s="72">
        <f t="shared" si="49"/>
        <v>0</v>
      </c>
      <c r="K166" s="138"/>
      <c r="L166" s="10"/>
      <c r="M166" s="10"/>
      <c r="N166" s="10"/>
      <c r="O166" s="40"/>
      <c r="P166" s="243"/>
      <c r="Q166" s="35"/>
      <c r="R166" s="32"/>
      <c r="S166" s="234"/>
    </row>
    <row r="167" spans="2:19" ht="24" x14ac:dyDescent="0.25">
      <c r="B167" s="430"/>
      <c r="C167" s="12" t="s">
        <v>265</v>
      </c>
      <c r="D167" s="89" t="s">
        <v>266</v>
      </c>
      <c r="E167" s="85" t="s">
        <v>28</v>
      </c>
      <c r="F167" s="21"/>
      <c r="G167" s="9"/>
      <c r="H167" s="10">
        <f t="shared" si="47"/>
        <v>0</v>
      </c>
      <c r="I167" s="10">
        <f t="shared" si="48"/>
        <v>0</v>
      </c>
      <c r="J167" s="72">
        <f t="shared" si="49"/>
        <v>0</v>
      </c>
      <c r="K167" s="138"/>
      <c r="L167" s="10"/>
      <c r="M167" s="10"/>
      <c r="N167" s="10"/>
      <c r="O167" s="40"/>
      <c r="P167" s="243"/>
      <c r="Q167" s="35"/>
      <c r="R167" s="32"/>
      <c r="S167" s="234"/>
    </row>
    <row r="168" spans="2:19" ht="15.75" thickBot="1" x14ac:dyDescent="0.3">
      <c r="B168" s="431"/>
      <c r="C168" s="12" t="s">
        <v>267</v>
      </c>
      <c r="D168" s="89" t="s">
        <v>25</v>
      </c>
      <c r="E168" s="85"/>
      <c r="F168" s="21"/>
      <c r="G168" s="9"/>
      <c r="H168" s="10">
        <f t="shared" si="47"/>
        <v>0</v>
      </c>
      <c r="I168" s="10">
        <f t="shared" si="48"/>
        <v>0</v>
      </c>
      <c r="J168" s="72">
        <f t="shared" si="49"/>
        <v>0</v>
      </c>
      <c r="K168" s="139"/>
      <c r="L168" s="78"/>
      <c r="M168" s="78"/>
      <c r="N168" s="78"/>
      <c r="O168" s="79"/>
      <c r="P168" s="243"/>
      <c r="Q168" s="35"/>
      <c r="R168" s="32"/>
      <c r="S168" s="234"/>
    </row>
    <row r="169" spans="2:19" ht="15.75" thickBot="1" x14ac:dyDescent="0.3">
      <c r="B169" s="402" t="s">
        <v>26</v>
      </c>
      <c r="C169" s="400"/>
      <c r="D169" s="401"/>
      <c r="E169" s="402"/>
      <c r="F169" s="403"/>
      <c r="G169" s="404"/>
      <c r="H169" s="108">
        <f>SUM(H164:H168)</f>
        <v>0</v>
      </c>
      <c r="I169" s="108">
        <f t="shared" ref="I169:M169" si="50">SUM(I164:I168)</f>
        <v>0</v>
      </c>
      <c r="J169" s="250">
        <f t="shared" si="50"/>
        <v>0</v>
      </c>
      <c r="K169" s="387"/>
      <c r="L169" s="388"/>
      <c r="M169" s="108">
        <f t="shared" si="50"/>
        <v>0</v>
      </c>
      <c r="N169" s="108">
        <f>SUM(N164:N168)</f>
        <v>0</v>
      </c>
      <c r="O169" s="109">
        <f>SUM(O164:O168)</f>
        <v>0</v>
      </c>
      <c r="P169" s="251"/>
      <c r="Q169" s="108"/>
      <c r="R169" s="108"/>
      <c r="S169" s="109"/>
    </row>
    <row r="170" spans="2:19" ht="24" x14ac:dyDescent="0.25">
      <c r="B170" s="432" t="s">
        <v>268</v>
      </c>
      <c r="C170" s="16" t="s">
        <v>269</v>
      </c>
      <c r="D170" s="89" t="s">
        <v>270</v>
      </c>
      <c r="E170" s="85" t="s">
        <v>14</v>
      </c>
      <c r="F170" s="21"/>
      <c r="G170" s="9"/>
      <c r="H170" s="10">
        <f t="shared" ref="H170:H176" si="51">ROUND(G170*F170,2)</f>
        <v>0</v>
      </c>
      <c r="I170" s="10">
        <f t="shared" ref="I170:I176" si="52">H170*0.124</f>
        <v>0</v>
      </c>
      <c r="J170" s="72">
        <f t="shared" ref="J170:J176" si="53">+H170+I170</f>
        <v>0</v>
      </c>
      <c r="K170" s="143"/>
      <c r="L170" s="47"/>
      <c r="M170" s="47"/>
      <c r="N170" s="47"/>
      <c r="O170" s="48"/>
      <c r="P170" s="243"/>
      <c r="Q170" s="35"/>
      <c r="R170" s="32"/>
      <c r="S170" s="234"/>
    </row>
    <row r="171" spans="2:19" ht="24" x14ac:dyDescent="0.25">
      <c r="B171" s="427"/>
      <c r="C171" s="16" t="s">
        <v>271</v>
      </c>
      <c r="D171" s="89" t="s">
        <v>272</v>
      </c>
      <c r="E171" s="85" t="s">
        <v>14</v>
      </c>
      <c r="F171" s="21"/>
      <c r="G171" s="9"/>
      <c r="H171" s="10">
        <f t="shared" si="51"/>
        <v>0</v>
      </c>
      <c r="I171" s="10">
        <f t="shared" si="52"/>
        <v>0</v>
      </c>
      <c r="J171" s="72">
        <f t="shared" si="53"/>
        <v>0</v>
      </c>
      <c r="K171" s="138"/>
      <c r="L171" s="10"/>
      <c r="M171" s="10"/>
      <c r="N171" s="10"/>
      <c r="O171" s="40"/>
      <c r="P171" s="243"/>
      <c r="Q171" s="35"/>
      <c r="R171" s="32"/>
      <c r="S171" s="234"/>
    </row>
    <row r="172" spans="2:19" ht="72" x14ac:dyDescent="0.25">
      <c r="B172" s="427"/>
      <c r="C172" s="16" t="s">
        <v>273</v>
      </c>
      <c r="D172" s="89" t="s">
        <v>274</v>
      </c>
      <c r="E172" s="85" t="s">
        <v>14</v>
      </c>
      <c r="F172" s="21"/>
      <c r="G172" s="9"/>
      <c r="H172" s="10">
        <f t="shared" si="51"/>
        <v>0</v>
      </c>
      <c r="I172" s="10">
        <f t="shared" si="52"/>
        <v>0</v>
      </c>
      <c r="J172" s="72">
        <f t="shared" si="53"/>
        <v>0</v>
      </c>
      <c r="K172" s="138"/>
      <c r="L172" s="10"/>
      <c r="M172" s="10"/>
      <c r="N172" s="10"/>
      <c r="O172" s="40"/>
      <c r="P172" s="243"/>
      <c r="Q172" s="35"/>
      <c r="R172" s="32"/>
      <c r="S172" s="234"/>
    </row>
    <row r="173" spans="2:19" ht="24" x14ac:dyDescent="0.25">
      <c r="B173" s="427"/>
      <c r="C173" s="16" t="s">
        <v>275</v>
      </c>
      <c r="D173" s="89" t="s">
        <v>276</v>
      </c>
      <c r="E173" s="85" t="s">
        <v>14</v>
      </c>
      <c r="F173" s="21"/>
      <c r="G173" s="9"/>
      <c r="H173" s="10">
        <f t="shared" si="51"/>
        <v>0</v>
      </c>
      <c r="I173" s="10">
        <f t="shared" si="52"/>
        <v>0</v>
      </c>
      <c r="J173" s="72">
        <f t="shared" si="53"/>
        <v>0</v>
      </c>
      <c r="K173" s="138"/>
      <c r="L173" s="10"/>
      <c r="M173" s="10"/>
      <c r="N173" s="10"/>
      <c r="O173" s="40"/>
      <c r="P173" s="243"/>
      <c r="Q173" s="35"/>
      <c r="R173" s="32"/>
      <c r="S173" s="234"/>
    </row>
    <row r="174" spans="2:19" x14ac:dyDescent="0.25">
      <c r="B174" s="427"/>
      <c r="C174" s="16" t="s">
        <v>277</v>
      </c>
      <c r="D174" s="89" t="s">
        <v>278</v>
      </c>
      <c r="E174" s="85" t="s">
        <v>14</v>
      </c>
      <c r="F174" s="21"/>
      <c r="G174" s="9"/>
      <c r="H174" s="10">
        <f t="shared" si="51"/>
        <v>0</v>
      </c>
      <c r="I174" s="10">
        <f t="shared" si="52"/>
        <v>0</v>
      </c>
      <c r="J174" s="72">
        <f t="shared" si="53"/>
        <v>0</v>
      </c>
      <c r="K174" s="138"/>
      <c r="L174" s="10"/>
      <c r="M174" s="10"/>
      <c r="N174" s="10"/>
      <c r="O174" s="40"/>
      <c r="P174" s="243"/>
      <c r="Q174" s="35"/>
      <c r="R174" s="32"/>
      <c r="S174" s="234"/>
    </row>
    <row r="175" spans="2:19" x14ac:dyDescent="0.25">
      <c r="B175" s="427"/>
      <c r="C175" s="16" t="s">
        <v>279</v>
      </c>
      <c r="D175" s="89" t="s">
        <v>280</v>
      </c>
      <c r="E175" s="85" t="s">
        <v>14</v>
      </c>
      <c r="F175" s="21"/>
      <c r="G175" s="9"/>
      <c r="H175" s="10">
        <f t="shared" si="51"/>
        <v>0</v>
      </c>
      <c r="I175" s="10">
        <f t="shared" si="52"/>
        <v>0</v>
      </c>
      <c r="J175" s="72">
        <f t="shared" si="53"/>
        <v>0</v>
      </c>
      <c r="K175" s="138"/>
      <c r="L175" s="10"/>
      <c r="M175" s="10"/>
      <c r="N175" s="10"/>
      <c r="O175" s="40"/>
      <c r="P175" s="243"/>
      <c r="Q175" s="35"/>
      <c r="R175" s="32"/>
      <c r="S175" s="234"/>
    </row>
    <row r="176" spans="2:19" ht="15.75" thickBot="1" x14ac:dyDescent="0.3">
      <c r="B176" s="433"/>
      <c r="C176" s="16" t="s">
        <v>281</v>
      </c>
      <c r="D176" s="89" t="s">
        <v>25</v>
      </c>
      <c r="E176" s="85"/>
      <c r="F176" s="22"/>
      <c r="G176" s="9"/>
      <c r="H176" s="10">
        <f t="shared" si="51"/>
        <v>0</v>
      </c>
      <c r="I176" s="10">
        <f t="shared" si="52"/>
        <v>0</v>
      </c>
      <c r="J176" s="72">
        <f t="shared" si="53"/>
        <v>0</v>
      </c>
      <c r="K176" s="139"/>
      <c r="L176" s="78"/>
      <c r="M176" s="78"/>
      <c r="N176" s="78"/>
      <c r="O176" s="79"/>
      <c r="P176" s="243"/>
      <c r="Q176" s="35"/>
      <c r="R176" s="32"/>
      <c r="S176" s="234"/>
    </row>
    <row r="177" spans="2:19" ht="15.75" thickBot="1" x14ac:dyDescent="0.3">
      <c r="B177" s="402" t="s">
        <v>26</v>
      </c>
      <c r="C177" s="400"/>
      <c r="D177" s="401"/>
      <c r="E177" s="402"/>
      <c r="F177" s="403"/>
      <c r="G177" s="404"/>
      <c r="H177" s="108">
        <f>SUM(H170:H176)</f>
        <v>0</v>
      </c>
      <c r="I177" s="108">
        <f t="shared" ref="I177:M177" si="54">SUM(I170:I176)</f>
        <v>0</v>
      </c>
      <c r="J177" s="250">
        <f t="shared" si="54"/>
        <v>0</v>
      </c>
      <c r="K177" s="387"/>
      <c r="L177" s="388"/>
      <c r="M177" s="108">
        <f t="shared" si="54"/>
        <v>0</v>
      </c>
      <c r="N177" s="108">
        <f>SUM(N170:N176)</f>
        <v>0</v>
      </c>
      <c r="O177" s="109">
        <f>SUM(O170:O176)</f>
        <v>0</v>
      </c>
      <c r="P177" s="251"/>
      <c r="Q177" s="108"/>
      <c r="R177" s="108"/>
      <c r="S177" s="109"/>
    </row>
    <row r="178" spans="2:19" ht="36" x14ac:dyDescent="0.25">
      <c r="B178" s="432" t="s">
        <v>282</v>
      </c>
      <c r="C178" s="11" t="s">
        <v>283</v>
      </c>
      <c r="D178" s="89" t="s">
        <v>284</v>
      </c>
      <c r="E178" s="97" t="s">
        <v>28</v>
      </c>
      <c r="F178" s="8"/>
      <c r="G178" s="9"/>
      <c r="H178" s="10">
        <f t="shared" ref="H178:H183" si="55">ROUND(G178*F178,2)</f>
        <v>0</v>
      </c>
      <c r="I178" s="10">
        <f t="shared" ref="I178:I183" si="56">H178*0.124</f>
        <v>0</v>
      </c>
      <c r="J178" s="72">
        <f t="shared" ref="J178:J183" si="57">+H178+I178</f>
        <v>0</v>
      </c>
      <c r="K178" s="143"/>
      <c r="L178" s="47"/>
      <c r="M178" s="47"/>
      <c r="N178" s="47"/>
      <c r="O178" s="48"/>
      <c r="P178" s="243"/>
      <c r="Q178" s="35"/>
      <c r="R178" s="32"/>
      <c r="S178" s="234"/>
    </row>
    <row r="179" spans="2:19" ht="36" x14ac:dyDescent="0.25">
      <c r="B179" s="427"/>
      <c r="C179" s="11" t="s">
        <v>285</v>
      </c>
      <c r="D179" s="89" t="s">
        <v>286</v>
      </c>
      <c r="E179" s="97" t="s">
        <v>28</v>
      </c>
      <c r="F179" s="8"/>
      <c r="G179" s="9"/>
      <c r="H179" s="10">
        <f t="shared" si="55"/>
        <v>0</v>
      </c>
      <c r="I179" s="10">
        <f t="shared" si="56"/>
        <v>0</v>
      </c>
      <c r="J179" s="72">
        <f t="shared" si="57"/>
        <v>0</v>
      </c>
      <c r="K179" s="138"/>
      <c r="L179" s="10"/>
      <c r="M179" s="10"/>
      <c r="N179" s="10"/>
      <c r="O179" s="40"/>
      <c r="P179" s="243"/>
      <c r="Q179" s="35"/>
      <c r="R179" s="32"/>
      <c r="S179" s="234"/>
    </row>
    <row r="180" spans="2:19" ht="36" x14ac:dyDescent="0.25">
      <c r="B180" s="427"/>
      <c r="C180" s="11" t="s">
        <v>287</v>
      </c>
      <c r="D180" s="89" t="s">
        <v>288</v>
      </c>
      <c r="E180" s="97" t="s">
        <v>28</v>
      </c>
      <c r="F180" s="8"/>
      <c r="G180" s="9"/>
      <c r="H180" s="10">
        <f t="shared" si="55"/>
        <v>0</v>
      </c>
      <c r="I180" s="10">
        <f t="shared" si="56"/>
        <v>0</v>
      </c>
      <c r="J180" s="72">
        <f t="shared" si="57"/>
        <v>0</v>
      </c>
      <c r="K180" s="138"/>
      <c r="L180" s="10"/>
      <c r="M180" s="10"/>
      <c r="N180" s="10"/>
      <c r="O180" s="40"/>
      <c r="P180" s="243"/>
      <c r="Q180" s="35"/>
      <c r="R180" s="32"/>
      <c r="S180" s="234"/>
    </row>
    <row r="181" spans="2:19" ht="24" x14ac:dyDescent="0.25">
      <c r="B181" s="427"/>
      <c r="C181" s="11" t="s">
        <v>289</v>
      </c>
      <c r="D181" s="89" t="s">
        <v>290</v>
      </c>
      <c r="E181" s="97" t="s">
        <v>28</v>
      </c>
      <c r="F181" s="8"/>
      <c r="G181" s="9"/>
      <c r="H181" s="10">
        <f t="shared" si="55"/>
        <v>0</v>
      </c>
      <c r="I181" s="10">
        <f t="shared" si="56"/>
        <v>0</v>
      </c>
      <c r="J181" s="72">
        <f t="shared" si="57"/>
        <v>0</v>
      </c>
      <c r="K181" s="138"/>
      <c r="L181" s="10"/>
      <c r="M181" s="10"/>
      <c r="N181" s="10"/>
      <c r="O181" s="40"/>
      <c r="P181" s="243"/>
      <c r="Q181" s="35"/>
      <c r="R181" s="32"/>
      <c r="S181" s="234"/>
    </row>
    <row r="182" spans="2:19" ht="24" x14ac:dyDescent="0.25">
      <c r="B182" s="427"/>
      <c r="C182" s="11" t="s">
        <v>291</v>
      </c>
      <c r="D182" s="89" t="s">
        <v>292</v>
      </c>
      <c r="E182" s="85" t="s">
        <v>14</v>
      </c>
      <c r="F182" s="8"/>
      <c r="G182" s="9"/>
      <c r="H182" s="10">
        <f t="shared" si="55"/>
        <v>0</v>
      </c>
      <c r="I182" s="10">
        <f t="shared" si="56"/>
        <v>0</v>
      </c>
      <c r="J182" s="72">
        <f t="shared" si="57"/>
        <v>0</v>
      </c>
      <c r="K182" s="138"/>
      <c r="L182" s="10"/>
      <c r="M182" s="10"/>
      <c r="N182" s="10"/>
      <c r="O182" s="40"/>
      <c r="P182" s="243"/>
      <c r="Q182" s="35"/>
      <c r="R182" s="32"/>
      <c r="S182" s="234"/>
    </row>
    <row r="183" spans="2:19" ht="15.75" thickBot="1" x14ac:dyDescent="0.3">
      <c r="B183" s="433"/>
      <c r="C183" s="11" t="s">
        <v>293</v>
      </c>
      <c r="D183" s="102" t="s">
        <v>25</v>
      </c>
      <c r="E183" s="121"/>
      <c r="F183" s="22"/>
      <c r="G183" s="9"/>
      <c r="H183" s="10">
        <f t="shared" si="55"/>
        <v>0</v>
      </c>
      <c r="I183" s="10">
        <f t="shared" si="56"/>
        <v>0</v>
      </c>
      <c r="J183" s="72">
        <f t="shared" si="57"/>
        <v>0</v>
      </c>
      <c r="K183" s="139"/>
      <c r="L183" s="78"/>
      <c r="M183" s="78"/>
      <c r="N183" s="78"/>
      <c r="O183" s="79"/>
      <c r="P183" s="243"/>
      <c r="Q183" s="35"/>
      <c r="R183" s="32"/>
      <c r="S183" s="234"/>
    </row>
    <row r="184" spans="2:19" ht="15.75" thickBot="1" x14ac:dyDescent="0.3">
      <c r="B184" s="402" t="s">
        <v>26</v>
      </c>
      <c r="C184" s="400"/>
      <c r="D184" s="401"/>
      <c r="E184" s="402"/>
      <c r="F184" s="403"/>
      <c r="G184" s="404"/>
      <c r="H184" s="108">
        <f t="shared" ref="H184:M184" si="58">SUM(H178:H183)</f>
        <v>0</v>
      </c>
      <c r="I184" s="108">
        <f t="shared" si="58"/>
        <v>0</v>
      </c>
      <c r="J184" s="250">
        <f t="shared" si="58"/>
        <v>0</v>
      </c>
      <c r="K184" s="387"/>
      <c r="L184" s="388"/>
      <c r="M184" s="108">
        <f t="shared" si="58"/>
        <v>0</v>
      </c>
      <c r="N184" s="108">
        <f>SUM(N178:N183)</f>
        <v>0</v>
      </c>
      <c r="O184" s="109">
        <f>SUM(O178:O183)</f>
        <v>0</v>
      </c>
      <c r="P184" s="251"/>
      <c r="Q184" s="108"/>
      <c r="R184" s="108"/>
      <c r="S184" s="109"/>
    </row>
    <row r="185" spans="2:19" ht="24" x14ac:dyDescent="0.25">
      <c r="B185" s="432" t="s">
        <v>294</v>
      </c>
      <c r="C185" s="12" t="s">
        <v>295</v>
      </c>
      <c r="D185" s="114" t="s">
        <v>296</v>
      </c>
      <c r="E185" s="97" t="s">
        <v>28</v>
      </c>
      <c r="F185" s="8"/>
      <c r="G185" s="9"/>
      <c r="H185" s="10">
        <f t="shared" ref="H185:H187" si="59">ROUND(G185*F185,2)</f>
        <v>0</v>
      </c>
      <c r="I185" s="10">
        <f t="shared" ref="I185:I187" si="60">H185*0.124</f>
        <v>0</v>
      </c>
      <c r="J185" s="72">
        <f t="shared" ref="J185:J187" si="61">+H185+I185</f>
        <v>0</v>
      </c>
      <c r="K185" s="143"/>
      <c r="L185" s="47"/>
      <c r="M185" s="47"/>
      <c r="N185" s="47"/>
      <c r="O185" s="48"/>
      <c r="P185" s="243"/>
      <c r="Q185" s="35"/>
      <c r="R185" s="32"/>
      <c r="S185" s="234"/>
    </row>
    <row r="186" spans="2:19" ht="24" x14ac:dyDescent="0.25">
      <c r="B186" s="427"/>
      <c r="C186" s="12" t="s">
        <v>297</v>
      </c>
      <c r="D186" s="114" t="s">
        <v>298</v>
      </c>
      <c r="E186" s="97" t="s">
        <v>28</v>
      </c>
      <c r="F186" s="8"/>
      <c r="G186" s="9"/>
      <c r="H186" s="10">
        <f t="shared" si="59"/>
        <v>0</v>
      </c>
      <c r="I186" s="10">
        <f t="shared" si="60"/>
        <v>0</v>
      </c>
      <c r="J186" s="72">
        <f t="shared" si="61"/>
        <v>0</v>
      </c>
      <c r="K186" s="138"/>
      <c r="L186" s="10"/>
      <c r="M186" s="10"/>
      <c r="N186" s="10"/>
      <c r="O186" s="40"/>
      <c r="P186" s="243"/>
      <c r="Q186" s="35"/>
      <c r="R186" s="32"/>
      <c r="S186" s="234"/>
    </row>
    <row r="187" spans="2:19" ht="15.75" thickBot="1" x14ac:dyDescent="0.3">
      <c r="B187" s="433"/>
      <c r="C187" s="12" t="s">
        <v>299</v>
      </c>
      <c r="D187" s="114" t="s">
        <v>25</v>
      </c>
      <c r="E187" s="97"/>
      <c r="F187" s="8"/>
      <c r="G187" s="9"/>
      <c r="H187" s="10">
        <f t="shared" si="59"/>
        <v>0</v>
      </c>
      <c r="I187" s="10">
        <f t="shared" si="60"/>
        <v>0</v>
      </c>
      <c r="J187" s="72">
        <f t="shared" si="61"/>
        <v>0</v>
      </c>
      <c r="K187" s="139"/>
      <c r="L187" s="78"/>
      <c r="M187" s="78"/>
      <c r="N187" s="78"/>
      <c r="O187" s="79"/>
      <c r="P187" s="243"/>
      <c r="Q187" s="35"/>
      <c r="R187" s="32"/>
      <c r="S187" s="234"/>
    </row>
    <row r="188" spans="2:19" ht="15.75" thickBot="1" x14ac:dyDescent="0.3">
      <c r="B188" s="402" t="s">
        <v>26</v>
      </c>
      <c r="C188" s="400"/>
      <c r="D188" s="401"/>
      <c r="E188" s="402"/>
      <c r="F188" s="403"/>
      <c r="G188" s="404"/>
      <c r="H188" s="108">
        <f t="shared" ref="H188:M188" si="62">SUM(H185:H187)</f>
        <v>0</v>
      </c>
      <c r="I188" s="108">
        <f t="shared" si="62"/>
        <v>0</v>
      </c>
      <c r="J188" s="250">
        <f t="shared" si="62"/>
        <v>0</v>
      </c>
      <c r="K188" s="405"/>
      <c r="L188" s="406"/>
      <c r="M188" s="253">
        <f t="shared" si="62"/>
        <v>0</v>
      </c>
      <c r="N188" s="253"/>
      <c r="O188" s="254"/>
      <c r="P188" s="251"/>
      <c r="Q188" s="108"/>
      <c r="R188" s="108"/>
      <c r="S188" s="109"/>
    </row>
    <row r="189" spans="2:19" x14ac:dyDescent="0.25">
      <c r="B189" s="432" t="s">
        <v>300</v>
      </c>
      <c r="C189" s="11" t="s">
        <v>301</v>
      </c>
      <c r="D189" s="113" t="s">
        <v>302</v>
      </c>
      <c r="E189" s="85" t="s">
        <v>14</v>
      </c>
      <c r="F189" s="8"/>
      <c r="G189" s="9"/>
      <c r="H189" s="10">
        <f t="shared" ref="H189:H193" si="63">ROUND(G189*F189,2)</f>
        <v>0</v>
      </c>
      <c r="I189" s="10">
        <f t="shared" ref="I189:I193" si="64">H189*0.124</f>
        <v>0</v>
      </c>
      <c r="J189" s="72">
        <f t="shared" ref="J189:J193" si="65">+H189+I189</f>
        <v>0</v>
      </c>
      <c r="K189" s="143"/>
      <c r="L189" s="47"/>
      <c r="M189" s="47"/>
      <c r="N189" s="47"/>
      <c r="O189" s="48"/>
      <c r="P189" s="243"/>
      <c r="Q189" s="35"/>
      <c r="R189" s="32"/>
      <c r="S189" s="234"/>
    </row>
    <row r="190" spans="2:19" x14ac:dyDescent="0.25">
      <c r="B190" s="427"/>
      <c r="C190" s="11" t="s">
        <v>303</v>
      </c>
      <c r="D190" s="113" t="s">
        <v>304</v>
      </c>
      <c r="E190" s="85" t="s">
        <v>14</v>
      </c>
      <c r="F190" s="8"/>
      <c r="G190" s="9"/>
      <c r="H190" s="10">
        <f t="shared" si="63"/>
        <v>0</v>
      </c>
      <c r="I190" s="10">
        <f t="shared" si="64"/>
        <v>0</v>
      </c>
      <c r="J190" s="72">
        <f t="shared" si="65"/>
        <v>0</v>
      </c>
      <c r="K190" s="138"/>
      <c r="L190" s="10"/>
      <c r="M190" s="10"/>
      <c r="N190" s="10"/>
      <c r="O190" s="40"/>
      <c r="P190" s="243"/>
      <c r="Q190" s="35"/>
      <c r="R190" s="32"/>
      <c r="S190" s="234"/>
    </row>
    <row r="191" spans="2:19" ht="24" x14ac:dyDescent="0.25">
      <c r="B191" s="427"/>
      <c r="C191" s="11" t="s">
        <v>305</v>
      </c>
      <c r="D191" s="89" t="s">
        <v>306</v>
      </c>
      <c r="E191" s="85" t="s">
        <v>14</v>
      </c>
      <c r="F191" s="8"/>
      <c r="G191" s="9"/>
      <c r="H191" s="10">
        <f t="shared" si="63"/>
        <v>0</v>
      </c>
      <c r="I191" s="10">
        <f t="shared" si="64"/>
        <v>0</v>
      </c>
      <c r="J191" s="72">
        <f t="shared" si="65"/>
        <v>0</v>
      </c>
      <c r="K191" s="138"/>
      <c r="L191" s="10"/>
      <c r="M191" s="10"/>
      <c r="N191" s="10"/>
      <c r="O191" s="40"/>
      <c r="P191" s="243"/>
      <c r="Q191" s="35"/>
      <c r="R191" s="32"/>
      <c r="S191" s="234"/>
    </row>
    <row r="192" spans="2:19" ht="24" x14ac:dyDescent="0.25">
      <c r="B192" s="427"/>
      <c r="C192" s="11" t="s">
        <v>307</v>
      </c>
      <c r="D192" s="89" t="s">
        <v>308</v>
      </c>
      <c r="E192" s="85" t="s">
        <v>14</v>
      </c>
      <c r="F192" s="8"/>
      <c r="G192" s="9"/>
      <c r="H192" s="10">
        <f t="shared" si="63"/>
        <v>0</v>
      </c>
      <c r="I192" s="10">
        <f t="shared" si="64"/>
        <v>0</v>
      </c>
      <c r="J192" s="72">
        <f t="shared" si="65"/>
        <v>0</v>
      </c>
      <c r="K192" s="138"/>
      <c r="L192" s="10"/>
      <c r="M192" s="10"/>
      <c r="N192" s="10"/>
      <c r="O192" s="40"/>
      <c r="P192" s="243"/>
      <c r="Q192" s="35"/>
      <c r="R192" s="32"/>
      <c r="S192" s="234"/>
    </row>
    <row r="193" spans="2:19" ht="15.75" thickBot="1" x14ac:dyDescent="0.3">
      <c r="B193" s="433"/>
      <c r="C193" s="11" t="s">
        <v>309</v>
      </c>
      <c r="D193" s="114" t="s">
        <v>25</v>
      </c>
      <c r="E193" s="97"/>
      <c r="F193" s="8"/>
      <c r="G193" s="9"/>
      <c r="H193" s="10">
        <f t="shared" si="63"/>
        <v>0</v>
      </c>
      <c r="I193" s="10">
        <f t="shared" si="64"/>
        <v>0</v>
      </c>
      <c r="J193" s="72">
        <f t="shared" si="65"/>
        <v>0</v>
      </c>
      <c r="K193" s="139"/>
      <c r="L193" s="78"/>
      <c r="M193" s="78"/>
      <c r="N193" s="78"/>
      <c r="O193" s="79"/>
      <c r="P193" s="243"/>
      <c r="Q193" s="35"/>
      <c r="R193" s="32"/>
      <c r="S193" s="234"/>
    </row>
    <row r="194" spans="2:19" ht="15.75" thickBot="1" x14ac:dyDescent="0.3">
      <c r="B194" s="402" t="s">
        <v>26</v>
      </c>
      <c r="C194" s="400"/>
      <c r="D194" s="401"/>
      <c r="E194" s="402"/>
      <c r="F194" s="403"/>
      <c r="G194" s="404"/>
      <c r="H194" s="108">
        <f t="shared" ref="H194:M194" si="66">SUM(H189:H193)</f>
        <v>0</v>
      </c>
      <c r="I194" s="108">
        <f t="shared" si="66"/>
        <v>0</v>
      </c>
      <c r="J194" s="250">
        <f t="shared" si="66"/>
        <v>0</v>
      </c>
      <c r="K194" s="407"/>
      <c r="L194" s="408"/>
      <c r="M194" s="258">
        <f t="shared" si="66"/>
        <v>0</v>
      </c>
      <c r="N194" s="258">
        <f>SUM(N189:N193)</f>
        <v>0</v>
      </c>
      <c r="O194" s="259">
        <f>SUM(O189:O193)</f>
        <v>0</v>
      </c>
      <c r="P194" s="251"/>
      <c r="Q194" s="108"/>
      <c r="R194" s="108"/>
      <c r="S194" s="109"/>
    </row>
    <row r="195" spans="2:19" x14ac:dyDescent="0.25">
      <c r="B195" s="432" t="s">
        <v>310</v>
      </c>
      <c r="C195" s="16" t="s">
        <v>311</v>
      </c>
      <c r="D195" s="89" t="s">
        <v>312</v>
      </c>
      <c r="E195" s="85" t="s">
        <v>14</v>
      </c>
      <c r="F195" s="21"/>
      <c r="G195" s="9"/>
      <c r="H195" s="10">
        <f t="shared" ref="H195:H201" si="67">ROUND(G195*F195,2)</f>
        <v>0</v>
      </c>
      <c r="I195" s="10">
        <f t="shared" ref="I195:I201" si="68">H195*0.124</f>
        <v>0</v>
      </c>
      <c r="J195" s="72">
        <f t="shared" ref="J195:J201" si="69">+H195+I195</f>
        <v>0</v>
      </c>
      <c r="K195" s="143"/>
      <c r="L195" s="47"/>
      <c r="M195" s="47"/>
      <c r="N195" s="47"/>
      <c r="O195" s="48"/>
      <c r="P195" s="243"/>
      <c r="Q195" s="35"/>
      <c r="R195" s="32"/>
      <c r="S195" s="234"/>
    </row>
    <row r="196" spans="2:19" ht="36" x14ac:dyDescent="0.25">
      <c r="B196" s="427"/>
      <c r="C196" s="16" t="s">
        <v>313</v>
      </c>
      <c r="D196" s="89" t="s">
        <v>314</v>
      </c>
      <c r="E196" s="85" t="s">
        <v>14</v>
      </c>
      <c r="F196" s="21"/>
      <c r="G196" s="9"/>
      <c r="H196" s="10">
        <f t="shared" si="67"/>
        <v>0</v>
      </c>
      <c r="I196" s="10">
        <f t="shared" si="68"/>
        <v>0</v>
      </c>
      <c r="J196" s="72">
        <f t="shared" si="69"/>
        <v>0</v>
      </c>
      <c r="K196" s="138"/>
      <c r="L196" s="10"/>
      <c r="M196" s="10"/>
      <c r="N196" s="10"/>
      <c r="O196" s="40"/>
      <c r="P196" s="243"/>
      <c r="Q196" s="35"/>
      <c r="R196" s="32"/>
      <c r="S196" s="234"/>
    </row>
    <row r="197" spans="2:19" ht="60" x14ac:dyDescent="0.25">
      <c r="B197" s="427"/>
      <c r="C197" s="16" t="s">
        <v>315</v>
      </c>
      <c r="D197" s="89" t="s">
        <v>316</v>
      </c>
      <c r="E197" s="85" t="s">
        <v>14</v>
      </c>
      <c r="F197" s="21"/>
      <c r="G197" s="9"/>
      <c r="H197" s="10">
        <f t="shared" si="67"/>
        <v>0</v>
      </c>
      <c r="I197" s="10">
        <f t="shared" si="68"/>
        <v>0</v>
      </c>
      <c r="J197" s="72">
        <f t="shared" si="69"/>
        <v>0</v>
      </c>
      <c r="K197" s="138"/>
      <c r="L197" s="10"/>
      <c r="M197" s="10"/>
      <c r="N197" s="10"/>
      <c r="O197" s="40"/>
      <c r="P197" s="243"/>
      <c r="Q197" s="35"/>
      <c r="R197" s="32"/>
      <c r="S197" s="234"/>
    </row>
    <row r="198" spans="2:19" x14ac:dyDescent="0.25">
      <c r="B198" s="427"/>
      <c r="C198" s="16" t="s">
        <v>317</v>
      </c>
      <c r="D198" s="89" t="s">
        <v>318</v>
      </c>
      <c r="E198" s="85" t="s">
        <v>14</v>
      </c>
      <c r="F198" s="21"/>
      <c r="G198" s="9"/>
      <c r="H198" s="10">
        <f t="shared" si="67"/>
        <v>0</v>
      </c>
      <c r="I198" s="10">
        <f t="shared" si="68"/>
        <v>0</v>
      </c>
      <c r="J198" s="72">
        <f t="shared" si="69"/>
        <v>0</v>
      </c>
      <c r="K198" s="138"/>
      <c r="L198" s="10"/>
      <c r="M198" s="10"/>
      <c r="N198" s="10"/>
      <c r="O198" s="40"/>
      <c r="P198" s="243"/>
      <c r="Q198" s="35"/>
      <c r="R198" s="32"/>
      <c r="S198" s="234"/>
    </row>
    <row r="199" spans="2:19" x14ac:dyDescent="0.25">
      <c r="B199" s="427"/>
      <c r="C199" s="16" t="s">
        <v>319</v>
      </c>
      <c r="D199" s="89" t="s">
        <v>320</v>
      </c>
      <c r="E199" s="85" t="s">
        <v>14</v>
      </c>
      <c r="F199" s="21"/>
      <c r="G199" s="9"/>
      <c r="H199" s="10">
        <f t="shared" si="67"/>
        <v>0</v>
      </c>
      <c r="I199" s="10">
        <f t="shared" si="68"/>
        <v>0</v>
      </c>
      <c r="J199" s="72">
        <f t="shared" si="69"/>
        <v>0</v>
      </c>
      <c r="K199" s="138"/>
      <c r="L199" s="10"/>
      <c r="M199" s="10"/>
      <c r="N199" s="10"/>
      <c r="O199" s="40"/>
      <c r="P199" s="243"/>
      <c r="Q199" s="35"/>
      <c r="R199" s="32"/>
      <c r="S199" s="234"/>
    </row>
    <row r="200" spans="2:19" x14ac:dyDescent="0.25">
      <c r="B200" s="427"/>
      <c r="C200" s="16" t="s">
        <v>321</v>
      </c>
      <c r="D200" s="89" t="s">
        <v>322</v>
      </c>
      <c r="E200" s="85" t="s">
        <v>14</v>
      </c>
      <c r="F200" s="21"/>
      <c r="G200" s="9"/>
      <c r="H200" s="10">
        <f t="shared" si="67"/>
        <v>0</v>
      </c>
      <c r="I200" s="10">
        <f t="shared" si="68"/>
        <v>0</v>
      </c>
      <c r="J200" s="72">
        <f t="shared" si="69"/>
        <v>0</v>
      </c>
      <c r="K200" s="138"/>
      <c r="L200" s="10"/>
      <c r="M200" s="10"/>
      <c r="N200" s="10"/>
      <c r="O200" s="40"/>
      <c r="P200" s="243"/>
      <c r="Q200" s="35"/>
      <c r="R200" s="32"/>
      <c r="S200" s="234"/>
    </row>
    <row r="201" spans="2:19" ht="15.75" thickBot="1" x14ac:dyDescent="0.3">
      <c r="B201" s="433"/>
      <c r="C201" s="16" t="s">
        <v>323</v>
      </c>
      <c r="D201" s="89" t="s">
        <v>25</v>
      </c>
      <c r="E201" s="85"/>
      <c r="F201" s="21"/>
      <c r="G201" s="9"/>
      <c r="H201" s="10">
        <f t="shared" si="67"/>
        <v>0</v>
      </c>
      <c r="I201" s="10">
        <f t="shared" si="68"/>
        <v>0</v>
      </c>
      <c r="J201" s="72">
        <f t="shared" si="69"/>
        <v>0</v>
      </c>
      <c r="K201" s="139"/>
      <c r="L201" s="78"/>
      <c r="M201" s="78"/>
      <c r="N201" s="78"/>
      <c r="O201" s="79"/>
      <c r="P201" s="243"/>
      <c r="Q201" s="35"/>
      <c r="R201" s="32"/>
      <c r="S201" s="234"/>
    </row>
    <row r="202" spans="2:19" ht="15.75" thickBot="1" x14ac:dyDescent="0.3">
      <c r="B202" s="402" t="s">
        <v>26</v>
      </c>
      <c r="C202" s="400"/>
      <c r="D202" s="401"/>
      <c r="E202" s="402"/>
      <c r="F202" s="403"/>
      <c r="G202" s="404"/>
      <c r="H202" s="108">
        <f t="shared" ref="H202:M202" si="70">SUM(H195:H201)</f>
        <v>0</v>
      </c>
      <c r="I202" s="108">
        <f t="shared" si="70"/>
        <v>0</v>
      </c>
      <c r="J202" s="250">
        <f t="shared" si="70"/>
        <v>0</v>
      </c>
      <c r="K202" s="387"/>
      <c r="L202" s="388"/>
      <c r="M202" s="108">
        <f t="shared" si="70"/>
        <v>0</v>
      </c>
      <c r="N202" s="108">
        <f>SUM(N195:N201)</f>
        <v>0</v>
      </c>
      <c r="O202" s="109">
        <f>SUM(O195:O201)</f>
        <v>0</v>
      </c>
      <c r="P202" s="251"/>
      <c r="Q202" s="108"/>
      <c r="R202" s="108"/>
      <c r="S202" s="109"/>
    </row>
    <row r="203" spans="2:19" x14ac:dyDescent="0.25">
      <c r="B203" s="429" t="s">
        <v>324</v>
      </c>
      <c r="C203" s="18" t="s">
        <v>325</v>
      </c>
      <c r="D203" s="89" t="s">
        <v>326</v>
      </c>
      <c r="E203" s="85" t="s">
        <v>28</v>
      </c>
      <c r="F203" s="19"/>
      <c r="G203" s="9"/>
      <c r="H203" s="10">
        <f t="shared" ref="H203:H208" si="71">ROUND(G203*F203,2)</f>
        <v>0</v>
      </c>
      <c r="I203" s="10">
        <f t="shared" ref="I203:I208" si="72">H203*0.124</f>
        <v>0</v>
      </c>
      <c r="J203" s="72">
        <f t="shared" ref="J203:J208" si="73">+H203+I203</f>
        <v>0</v>
      </c>
      <c r="K203" s="143"/>
      <c r="L203" s="47"/>
      <c r="M203" s="47"/>
      <c r="N203" s="47"/>
      <c r="O203" s="48"/>
      <c r="P203" s="243"/>
      <c r="Q203" s="35"/>
      <c r="R203" s="32"/>
      <c r="S203" s="234"/>
    </row>
    <row r="204" spans="2:19" x14ac:dyDescent="0.25">
      <c r="B204" s="430"/>
      <c r="C204" s="18" t="s">
        <v>327</v>
      </c>
      <c r="D204" s="89" t="s">
        <v>328</v>
      </c>
      <c r="E204" s="85" t="s">
        <v>28</v>
      </c>
      <c r="F204" s="19"/>
      <c r="G204" s="9"/>
      <c r="H204" s="10">
        <f t="shared" si="71"/>
        <v>0</v>
      </c>
      <c r="I204" s="10">
        <f t="shared" si="72"/>
        <v>0</v>
      </c>
      <c r="J204" s="72">
        <f t="shared" si="73"/>
        <v>0</v>
      </c>
      <c r="K204" s="138"/>
      <c r="L204" s="10"/>
      <c r="M204" s="10"/>
      <c r="N204" s="10"/>
      <c r="O204" s="40"/>
      <c r="P204" s="243"/>
      <c r="Q204" s="35"/>
      <c r="R204" s="32"/>
      <c r="S204" s="234"/>
    </row>
    <row r="205" spans="2:19" ht="24" x14ac:dyDescent="0.25">
      <c r="B205" s="430"/>
      <c r="C205" s="18" t="s">
        <v>329</v>
      </c>
      <c r="D205" s="89" t="s">
        <v>330</v>
      </c>
      <c r="E205" s="85" t="s">
        <v>28</v>
      </c>
      <c r="F205" s="19"/>
      <c r="G205" s="9"/>
      <c r="H205" s="10">
        <f t="shared" si="71"/>
        <v>0</v>
      </c>
      <c r="I205" s="10">
        <f t="shared" si="72"/>
        <v>0</v>
      </c>
      <c r="J205" s="72">
        <f t="shared" si="73"/>
        <v>0</v>
      </c>
      <c r="K205" s="138"/>
      <c r="L205" s="10"/>
      <c r="M205" s="10"/>
      <c r="N205" s="10"/>
      <c r="O205" s="40"/>
      <c r="P205" s="243"/>
      <c r="Q205" s="35"/>
      <c r="R205" s="32"/>
      <c r="S205" s="234"/>
    </row>
    <row r="206" spans="2:19" x14ac:dyDescent="0.25">
      <c r="B206" s="430"/>
      <c r="C206" s="18" t="s">
        <v>331</v>
      </c>
      <c r="D206" s="89" t="s">
        <v>332</v>
      </c>
      <c r="E206" s="85" t="s">
        <v>28</v>
      </c>
      <c r="F206" s="19"/>
      <c r="G206" s="9"/>
      <c r="H206" s="10">
        <f t="shared" si="71"/>
        <v>0</v>
      </c>
      <c r="I206" s="10">
        <f t="shared" si="72"/>
        <v>0</v>
      </c>
      <c r="J206" s="72">
        <f t="shared" si="73"/>
        <v>0</v>
      </c>
      <c r="K206" s="138"/>
      <c r="L206" s="10"/>
      <c r="M206" s="10"/>
      <c r="N206" s="10"/>
      <c r="O206" s="40"/>
      <c r="P206" s="243"/>
      <c r="Q206" s="35"/>
      <c r="R206" s="32"/>
      <c r="S206" s="234"/>
    </row>
    <row r="207" spans="2:19" ht="24" x14ac:dyDescent="0.25">
      <c r="B207" s="430"/>
      <c r="C207" s="18" t="s">
        <v>333</v>
      </c>
      <c r="D207" s="89" t="s">
        <v>334</v>
      </c>
      <c r="E207" s="85" t="s">
        <v>28</v>
      </c>
      <c r="F207" s="19"/>
      <c r="G207" s="9"/>
      <c r="H207" s="10">
        <f t="shared" si="71"/>
        <v>0</v>
      </c>
      <c r="I207" s="10">
        <f t="shared" si="72"/>
        <v>0</v>
      </c>
      <c r="J207" s="72">
        <f t="shared" si="73"/>
        <v>0</v>
      </c>
      <c r="K207" s="138"/>
      <c r="L207" s="10"/>
      <c r="M207" s="10"/>
      <c r="N207" s="10"/>
      <c r="O207" s="40"/>
      <c r="P207" s="243"/>
      <c r="Q207" s="35"/>
      <c r="R207" s="32"/>
      <c r="S207" s="234"/>
    </row>
    <row r="208" spans="2:19" ht="15.75" thickBot="1" x14ac:dyDescent="0.3">
      <c r="B208" s="431"/>
      <c r="C208" s="18" t="s">
        <v>335</v>
      </c>
      <c r="D208" s="89" t="s">
        <v>25</v>
      </c>
      <c r="E208" s="85"/>
      <c r="F208" s="19"/>
      <c r="G208" s="9"/>
      <c r="H208" s="10">
        <f t="shared" si="71"/>
        <v>0</v>
      </c>
      <c r="I208" s="10">
        <f t="shared" si="72"/>
        <v>0</v>
      </c>
      <c r="J208" s="72">
        <f t="shared" si="73"/>
        <v>0</v>
      </c>
      <c r="K208" s="139"/>
      <c r="L208" s="78"/>
      <c r="M208" s="78"/>
      <c r="N208" s="78"/>
      <c r="O208" s="79"/>
      <c r="P208" s="243"/>
      <c r="Q208" s="35"/>
      <c r="R208" s="32"/>
      <c r="S208" s="234"/>
    </row>
    <row r="209" spans="2:19" ht="15.75" thickBot="1" x14ac:dyDescent="0.3">
      <c r="B209" s="402" t="s">
        <v>26</v>
      </c>
      <c r="C209" s="400"/>
      <c r="D209" s="401"/>
      <c r="E209" s="402"/>
      <c r="F209" s="403"/>
      <c r="G209" s="404"/>
      <c r="H209" s="108">
        <f t="shared" ref="H209:M209" si="74">SUM(H203:H208)</f>
        <v>0</v>
      </c>
      <c r="I209" s="108">
        <f t="shared" si="74"/>
        <v>0</v>
      </c>
      <c r="J209" s="250">
        <f t="shared" si="74"/>
        <v>0</v>
      </c>
      <c r="K209" s="387"/>
      <c r="L209" s="388"/>
      <c r="M209" s="108">
        <f t="shared" si="74"/>
        <v>0</v>
      </c>
      <c r="N209" s="108">
        <f>SUM(N203:N208)</f>
        <v>0</v>
      </c>
      <c r="O209" s="109">
        <f>SUM(O203:O208)</f>
        <v>0</v>
      </c>
      <c r="P209" s="251"/>
      <c r="Q209" s="108"/>
      <c r="R209" s="108"/>
      <c r="S209" s="109"/>
    </row>
    <row r="210" spans="2:19" ht="84" x14ac:dyDescent="0.25">
      <c r="B210" s="429" t="s">
        <v>336</v>
      </c>
      <c r="C210" s="18" t="s">
        <v>337</v>
      </c>
      <c r="D210" s="113" t="s">
        <v>338</v>
      </c>
      <c r="E210" s="85" t="s">
        <v>14</v>
      </c>
      <c r="F210" s="19"/>
      <c r="G210" s="9"/>
      <c r="H210" s="10">
        <f t="shared" ref="H210:H217" si="75">ROUND(G210*F210,2)</f>
        <v>0</v>
      </c>
      <c r="I210" s="10">
        <f t="shared" ref="I210:I217" si="76">H210*0.124</f>
        <v>0</v>
      </c>
      <c r="J210" s="72">
        <f t="shared" ref="J210:J217" si="77">+H210+I210</f>
        <v>0</v>
      </c>
      <c r="K210" s="140"/>
      <c r="L210" s="42"/>
      <c r="M210" s="42"/>
      <c r="N210" s="42"/>
      <c r="O210" s="43"/>
      <c r="P210" s="243"/>
      <c r="Q210" s="35"/>
      <c r="R210" s="32"/>
      <c r="S210" s="234"/>
    </row>
    <row r="211" spans="2:19" ht="84" x14ac:dyDescent="0.25">
      <c r="B211" s="430"/>
      <c r="C211" s="18" t="s">
        <v>339</v>
      </c>
      <c r="D211" s="113" t="s">
        <v>340</v>
      </c>
      <c r="E211" s="85" t="s">
        <v>14</v>
      </c>
      <c r="F211" s="19"/>
      <c r="G211" s="9"/>
      <c r="H211" s="10">
        <f t="shared" si="75"/>
        <v>0</v>
      </c>
      <c r="I211" s="10">
        <f t="shared" si="76"/>
        <v>0</v>
      </c>
      <c r="J211" s="72">
        <f t="shared" si="77"/>
        <v>0</v>
      </c>
      <c r="K211" s="138"/>
      <c r="L211" s="10"/>
      <c r="M211" s="10"/>
      <c r="N211" s="10"/>
      <c r="O211" s="40"/>
      <c r="P211" s="243"/>
      <c r="Q211" s="35"/>
      <c r="R211" s="32"/>
      <c r="S211" s="234"/>
    </row>
    <row r="212" spans="2:19" x14ac:dyDescent="0.25">
      <c r="B212" s="430"/>
      <c r="C212" s="18" t="s">
        <v>341</v>
      </c>
      <c r="D212" s="89" t="s">
        <v>342</v>
      </c>
      <c r="E212" s="85" t="s">
        <v>14</v>
      </c>
      <c r="F212" s="19"/>
      <c r="G212" s="9"/>
      <c r="H212" s="10">
        <f t="shared" si="75"/>
        <v>0</v>
      </c>
      <c r="I212" s="10">
        <f t="shared" si="76"/>
        <v>0</v>
      </c>
      <c r="J212" s="72">
        <f t="shared" si="77"/>
        <v>0</v>
      </c>
      <c r="K212" s="138"/>
      <c r="L212" s="10"/>
      <c r="M212" s="10"/>
      <c r="N212" s="10"/>
      <c r="O212" s="40"/>
      <c r="P212" s="243"/>
      <c r="Q212" s="35"/>
      <c r="R212" s="32"/>
      <c r="S212" s="234"/>
    </row>
    <row r="213" spans="2:19" ht="48" x14ac:dyDescent="0.25">
      <c r="B213" s="430"/>
      <c r="C213" s="18" t="s">
        <v>343</v>
      </c>
      <c r="D213" s="89" t="s">
        <v>344</v>
      </c>
      <c r="E213" s="85" t="s">
        <v>14</v>
      </c>
      <c r="F213" s="19"/>
      <c r="G213" s="9"/>
      <c r="H213" s="10">
        <f t="shared" si="75"/>
        <v>0</v>
      </c>
      <c r="I213" s="10">
        <f t="shared" si="76"/>
        <v>0</v>
      </c>
      <c r="J213" s="72">
        <f t="shared" si="77"/>
        <v>0</v>
      </c>
      <c r="K213" s="138"/>
      <c r="L213" s="10"/>
      <c r="M213" s="10"/>
      <c r="N213" s="10"/>
      <c r="O213" s="40"/>
      <c r="P213" s="243"/>
      <c r="Q213" s="35"/>
      <c r="R213" s="32"/>
      <c r="S213" s="234"/>
    </row>
    <row r="214" spans="2:19" ht="48" x14ac:dyDescent="0.25">
      <c r="B214" s="430"/>
      <c r="C214" s="18" t="s">
        <v>345</v>
      </c>
      <c r="D214" s="89" t="s">
        <v>346</v>
      </c>
      <c r="E214" s="85" t="s">
        <v>14</v>
      </c>
      <c r="F214" s="19"/>
      <c r="G214" s="9"/>
      <c r="H214" s="10">
        <f t="shared" si="75"/>
        <v>0</v>
      </c>
      <c r="I214" s="10">
        <f t="shared" si="76"/>
        <v>0</v>
      </c>
      <c r="J214" s="72">
        <f t="shared" si="77"/>
        <v>0</v>
      </c>
      <c r="K214" s="138"/>
      <c r="L214" s="10"/>
      <c r="M214" s="10"/>
      <c r="N214" s="10"/>
      <c r="O214" s="40"/>
      <c r="P214" s="243"/>
      <c r="Q214" s="35"/>
      <c r="R214" s="32"/>
      <c r="S214" s="234"/>
    </row>
    <row r="215" spans="2:19" ht="60" x14ac:dyDescent="0.25">
      <c r="B215" s="430"/>
      <c r="C215" s="18" t="s">
        <v>347</v>
      </c>
      <c r="D215" s="89" t="s">
        <v>348</v>
      </c>
      <c r="E215" s="85" t="s">
        <v>14</v>
      </c>
      <c r="F215" s="19"/>
      <c r="G215" s="9"/>
      <c r="H215" s="10">
        <f t="shared" si="75"/>
        <v>0</v>
      </c>
      <c r="I215" s="10">
        <f t="shared" si="76"/>
        <v>0</v>
      </c>
      <c r="J215" s="72">
        <f t="shared" si="77"/>
        <v>0</v>
      </c>
      <c r="K215" s="138"/>
      <c r="L215" s="10"/>
      <c r="M215" s="10"/>
      <c r="N215" s="10"/>
      <c r="O215" s="40"/>
      <c r="P215" s="243"/>
      <c r="Q215" s="35"/>
      <c r="R215" s="32"/>
      <c r="S215" s="234"/>
    </row>
    <row r="216" spans="2:19" ht="36" x14ac:dyDescent="0.25">
      <c r="B216" s="430"/>
      <c r="C216" s="18" t="s">
        <v>349</v>
      </c>
      <c r="D216" s="89" t="s">
        <v>350</v>
      </c>
      <c r="E216" s="85" t="s">
        <v>14</v>
      </c>
      <c r="F216" s="19"/>
      <c r="G216" s="9"/>
      <c r="H216" s="10">
        <f t="shared" si="75"/>
        <v>0</v>
      </c>
      <c r="I216" s="10">
        <f t="shared" si="76"/>
        <v>0</v>
      </c>
      <c r="J216" s="72">
        <f t="shared" si="77"/>
        <v>0</v>
      </c>
      <c r="K216" s="138"/>
      <c r="L216" s="10"/>
      <c r="M216" s="10"/>
      <c r="N216" s="10"/>
      <c r="O216" s="40"/>
      <c r="P216" s="243"/>
      <c r="Q216" s="35"/>
      <c r="R216" s="32"/>
      <c r="S216" s="234"/>
    </row>
    <row r="217" spans="2:19" ht="15.75" thickBot="1" x14ac:dyDescent="0.3">
      <c r="B217" s="431"/>
      <c r="C217" s="18" t="s">
        <v>351</v>
      </c>
      <c r="D217" s="89" t="s">
        <v>25</v>
      </c>
      <c r="E217" s="85"/>
      <c r="F217" s="19"/>
      <c r="G217" s="9"/>
      <c r="H217" s="10">
        <f t="shared" si="75"/>
        <v>0</v>
      </c>
      <c r="I217" s="10">
        <f t="shared" si="76"/>
        <v>0</v>
      </c>
      <c r="J217" s="72">
        <f t="shared" si="77"/>
        <v>0</v>
      </c>
      <c r="K217" s="139"/>
      <c r="L217" s="78"/>
      <c r="M217" s="78"/>
      <c r="N217" s="78"/>
      <c r="O217" s="79"/>
      <c r="P217" s="243"/>
      <c r="Q217" s="35"/>
      <c r="R217" s="32"/>
      <c r="S217" s="234"/>
    </row>
    <row r="218" spans="2:19" ht="15.75" thickBot="1" x14ac:dyDescent="0.3">
      <c r="B218" s="402" t="s">
        <v>26</v>
      </c>
      <c r="C218" s="400"/>
      <c r="D218" s="401"/>
      <c r="E218" s="402"/>
      <c r="F218" s="403"/>
      <c r="G218" s="404"/>
      <c r="H218" s="108">
        <f t="shared" ref="H218:M218" si="78">SUM(H210:H217)</f>
        <v>0</v>
      </c>
      <c r="I218" s="108">
        <f t="shared" si="78"/>
        <v>0</v>
      </c>
      <c r="J218" s="250">
        <f t="shared" si="78"/>
        <v>0</v>
      </c>
      <c r="K218" s="405"/>
      <c r="L218" s="406"/>
      <c r="M218" s="253">
        <f t="shared" si="78"/>
        <v>0</v>
      </c>
      <c r="N218" s="253">
        <f>SUM(N210:N217)</f>
        <v>0</v>
      </c>
      <c r="O218" s="254">
        <f>SUM(O210:O217)</f>
        <v>0</v>
      </c>
      <c r="P218" s="251"/>
      <c r="Q218" s="108"/>
      <c r="R218" s="108"/>
      <c r="S218" s="109"/>
    </row>
    <row r="219" spans="2:19" ht="24" x14ac:dyDescent="0.25">
      <c r="B219" s="432" t="s">
        <v>352</v>
      </c>
      <c r="C219" s="16" t="s">
        <v>353</v>
      </c>
      <c r="D219" s="89" t="s">
        <v>354</v>
      </c>
      <c r="E219" s="85" t="s">
        <v>17</v>
      </c>
      <c r="F219" s="19"/>
      <c r="G219" s="9"/>
      <c r="H219" s="10">
        <f t="shared" ref="H219:H223" si="79">ROUND(G219*F219,2)</f>
        <v>0</v>
      </c>
      <c r="I219" s="10">
        <f t="shared" ref="I219:I223" si="80">H219*0.124</f>
        <v>0</v>
      </c>
      <c r="J219" s="72">
        <f t="shared" ref="J219:J223" si="81">+H219+I219</f>
        <v>0</v>
      </c>
      <c r="K219" s="143"/>
      <c r="L219" s="47"/>
      <c r="M219" s="47"/>
      <c r="N219" s="47"/>
      <c r="O219" s="48"/>
      <c r="P219" s="243"/>
      <c r="Q219" s="35"/>
      <c r="R219" s="32"/>
      <c r="S219" s="234"/>
    </row>
    <row r="220" spans="2:19" ht="36" x14ac:dyDescent="0.25">
      <c r="B220" s="427"/>
      <c r="C220" s="16" t="s">
        <v>355</v>
      </c>
      <c r="D220" s="89" t="s">
        <v>356</v>
      </c>
      <c r="E220" s="85" t="s">
        <v>17</v>
      </c>
      <c r="F220" s="19"/>
      <c r="G220" s="9"/>
      <c r="H220" s="10">
        <f t="shared" si="79"/>
        <v>0</v>
      </c>
      <c r="I220" s="10">
        <f t="shared" si="80"/>
        <v>0</v>
      </c>
      <c r="J220" s="72">
        <f t="shared" si="81"/>
        <v>0</v>
      </c>
      <c r="K220" s="138"/>
      <c r="L220" s="10"/>
      <c r="M220" s="10"/>
      <c r="N220" s="10"/>
      <c r="O220" s="40"/>
      <c r="P220" s="243"/>
      <c r="Q220" s="35"/>
      <c r="R220" s="32"/>
      <c r="S220" s="234"/>
    </row>
    <row r="221" spans="2:19" ht="60" x14ac:dyDescent="0.25">
      <c r="B221" s="427"/>
      <c r="C221" s="16" t="s">
        <v>357</v>
      </c>
      <c r="D221" s="89" t="s">
        <v>358</v>
      </c>
      <c r="E221" s="85" t="s">
        <v>70</v>
      </c>
      <c r="F221" s="21"/>
      <c r="G221" s="9"/>
      <c r="H221" s="10">
        <f t="shared" si="79"/>
        <v>0</v>
      </c>
      <c r="I221" s="10">
        <f t="shared" si="80"/>
        <v>0</v>
      </c>
      <c r="J221" s="72">
        <f t="shared" si="81"/>
        <v>0</v>
      </c>
      <c r="K221" s="138"/>
      <c r="L221" s="10"/>
      <c r="M221" s="10"/>
      <c r="N221" s="10"/>
      <c r="O221" s="40"/>
      <c r="P221" s="243"/>
      <c r="Q221" s="35"/>
      <c r="R221" s="32"/>
      <c r="S221" s="234"/>
    </row>
    <row r="222" spans="2:19" ht="60" x14ac:dyDescent="0.25">
      <c r="B222" s="427"/>
      <c r="C222" s="16" t="s">
        <v>359</v>
      </c>
      <c r="D222" s="89" t="s">
        <v>360</v>
      </c>
      <c r="E222" s="85" t="s">
        <v>70</v>
      </c>
      <c r="F222" s="21"/>
      <c r="G222" s="9"/>
      <c r="H222" s="10">
        <f t="shared" si="79"/>
        <v>0</v>
      </c>
      <c r="I222" s="10">
        <f t="shared" si="80"/>
        <v>0</v>
      </c>
      <c r="J222" s="72">
        <f t="shared" si="81"/>
        <v>0</v>
      </c>
      <c r="K222" s="138"/>
      <c r="L222" s="10"/>
      <c r="M222" s="10"/>
      <c r="N222" s="10"/>
      <c r="O222" s="40"/>
      <c r="P222" s="243"/>
      <c r="Q222" s="35"/>
      <c r="R222" s="32"/>
      <c r="S222" s="234"/>
    </row>
    <row r="223" spans="2:19" ht="15.75" thickBot="1" x14ac:dyDescent="0.3">
      <c r="B223" s="433"/>
      <c r="C223" s="16" t="s">
        <v>361</v>
      </c>
      <c r="D223" s="102" t="s">
        <v>25</v>
      </c>
      <c r="E223" s="121"/>
      <c r="F223" s="19"/>
      <c r="G223" s="9"/>
      <c r="H223" s="10">
        <f t="shared" si="79"/>
        <v>0</v>
      </c>
      <c r="I223" s="10">
        <f t="shared" si="80"/>
        <v>0</v>
      </c>
      <c r="J223" s="72">
        <f t="shared" si="81"/>
        <v>0</v>
      </c>
      <c r="K223" s="139"/>
      <c r="L223" s="78"/>
      <c r="M223" s="78"/>
      <c r="N223" s="78"/>
      <c r="O223" s="79"/>
      <c r="P223" s="243"/>
      <c r="Q223" s="35"/>
      <c r="R223" s="32"/>
      <c r="S223" s="234"/>
    </row>
    <row r="224" spans="2:19" ht="15.75" thickBot="1" x14ac:dyDescent="0.3">
      <c r="B224" s="402" t="s">
        <v>26</v>
      </c>
      <c r="C224" s="400"/>
      <c r="D224" s="401"/>
      <c r="E224" s="402"/>
      <c r="F224" s="403"/>
      <c r="G224" s="404"/>
      <c r="H224" s="108">
        <f t="shared" ref="H224:M224" si="82">SUM(H219:H223)</f>
        <v>0</v>
      </c>
      <c r="I224" s="108">
        <f t="shared" si="82"/>
        <v>0</v>
      </c>
      <c r="J224" s="250">
        <f t="shared" si="82"/>
        <v>0</v>
      </c>
      <c r="K224" s="387"/>
      <c r="L224" s="388"/>
      <c r="M224" s="108">
        <f t="shared" si="82"/>
        <v>0</v>
      </c>
      <c r="N224" s="108">
        <f>SUM(N219:N223)</f>
        <v>0</v>
      </c>
      <c r="O224" s="109">
        <f>SUM(O219:O223)</f>
        <v>0</v>
      </c>
      <c r="P224" s="251"/>
      <c r="Q224" s="108"/>
      <c r="R224" s="108"/>
      <c r="S224" s="109"/>
    </row>
    <row r="225" spans="2:19" ht="24" x14ac:dyDescent="0.25">
      <c r="B225" s="432" t="s">
        <v>362</v>
      </c>
      <c r="C225" s="24" t="s">
        <v>363</v>
      </c>
      <c r="D225" s="117" t="s">
        <v>364</v>
      </c>
      <c r="E225" s="122" t="s">
        <v>365</v>
      </c>
      <c r="F225" s="21"/>
      <c r="G225" s="9"/>
      <c r="H225" s="10">
        <f t="shared" ref="H225:H233" si="83">ROUND(G225*F225,2)</f>
        <v>0</v>
      </c>
      <c r="I225" s="10">
        <f t="shared" ref="I225:I233" si="84">H225*0.124</f>
        <v>0</v>
      </c>
      <c r="J225" s="72">
        <f t="shared" ref="J225:J233" si="85">+H225+I225</f>
        <v>0</v>
      </c>
      <c r="K225" s="143"/>
      <c r="L225" s="47"/>
      <c r="M225" s="47"/>
      <c r="N225" s="47"/>
      <c r="O225" s="48"/>
      <c r="P225" s="243"/>
      <c r="Q225" s="35"/>
      <c r="R225" s="32"/>
      <c r="S225" s="234"/>
    </row>
    <row r="226" spans="2:19" ht="24" x14ac:dyDescent="0.25">
      <c r="B226" s="427"/>
      <c r="C226" s="24" t="s">
        <v>366</v>
      </c>
      <c r="D226" s="89" t="s">
        <v>367</v>
      </c>
      <c r="E226" s="85" t="s">
        <v>365</v>
      </c>
      <c r="F226" s="21"/>
      <c r="G226" s="9"/>
      <c r="H226" s="10">
        <f t="shared" si="83"/>
        <v>0</v>
      </c>
      <c r="I226" s="10">
        <f t="shared" si="84"/>
        <v>0</v>
      </c>
      <c r="J226" s="72">
        <f t="shared" si="85"/>
        <v>0</v>
      </c>
      <c r="K226" s="138"/>
      <c r="L226" s="10"/>
      <c r="M226" s="10"/>
      <c r="N226" s="10"/>
      <c r="O226" s="40"/>
      <c r="P226" s="243"/>
      <c r="Q226" s="35"/>
      <c r="R226" s="32"/>
      <c r="S226" s="234"/>
    </row>
    <row r="227" spans="2:19" ht="24" x14ac:dyDescent="0.25">
      <c r="B227" s="427"/>
      <c r="C227" s="24" t="s">
        <v>368</v>
      </c>
      <c r="D227" s="89" t="s">
        <v>369</v>
      </c>
      <c r="E227" s="85" t="s">
        <v>365</v>
      </c>
      <c r="F227" s="21"/>
      <c r="G227" s="9"/>
      <c r="H227" s="10">
        <f t="shared" si="83"/>
        <v>0</v>
      </c>
      <c r="I227" s="10">
        <f t="shared" si="84"/>
        <v>0</v>
      </c>
      <c r="J227" s="72">
        <f t="shared" si="85"/>
        <v>0</v>
      </c>
      <c r="K227" s="138"/>
      <c r="L227" s="10"/>
      <c r="M227" s="10"/>
      <c r="N227" s="10"/>
      <c r="O227" s="40"/>
      <c r="P227" s="243"/>
      <c r="Q227" s="35"/>
      <c r="R227" s="32"/>
      <c r="S227" s="234"/>
    </row>
    <row r="228" spans="2:19" ht="24" x14ac:dyDescent="0.25">
      <c r="B228" s="427"/>
      <c r="C228" s="24" t="s">
        <v>370</v>
      </c>
      <c r="D228" s="89" t="s">
        <v>371</v>
      </c>
      <c r="E228" s="85" t="s">
        <v>28</v>
      </c>
      <c r="F228" s="21"/>
      <c r="G228" s="9"/>
      <c r="H228" s="10">
        <f t="shared" si="83"/>
        <v>0</v>
      </c>
      <c r="I228" s="10">
        <f t="shared" si="84"/>
        <v>0</v>
      </c>
      <c r="J228" s="72">
        <f t="shared" si="85"/>
        <v>0</v>
      </c>
      <c r="K228" s="138"/>
      <c r="L228" s="10"/>
      <c r="M228" s="10"/>
      <c r="N228" s="10"/>
      <c r="O228" s="40"/>
      <c r="P228" s="243"/>
      <c r="Q228" s="35"/>
      <c r="R228" s="32"/>
      <c r="S228" s="234"/>
    </row>
    <row r="229" spans="2:19" x14ac:dyDescent="0.25">
      <c r="B229" s="427"/>
      <c r="C229" s="24" t="s">
        <v>372</v>
      </c>
      <c r="D229" s="89" t="s">
        <v>373</v>
      </c>
      <c r="E229" s="85" t="s">
        <v>28</v>
      </c>
      <c r="F229" s="21"/>
      <c r="G229" s="9"/>
      <c r="H229" s="10">
        <f t="shared" si="83"/>
        <v>0</v>
      </c>
      <c r="I229" s="10">
        <f t="shared" si="84"/>
        <v>0</v>
      </c>
      <c r="J229" s="72">
        <f t="shared" si="85"/>
        <v>0</v>
      </c>
      <c r="K229" s="138"/>
      <c r="L229" s="10"/>
      <c r="M229" s="10"/>
      <c r="N229" s="10"/>
      <c r="O229" s="40"/>
      <c r="P229" s="243"/>
      <c r="Q229" s="35"/>
      <c r="R229" s="32"/>
      <c r="S229" s="234"/>
    </row>
    <row r="230" spans="2:19" x14ac:dyDescent="0.25">
      <c r="B230" s="427"/>
      <c r="C230" s="24" t="s">
        <v>374</v>
      </c>
      <c r="D230" s="89" t="s">
        <v>375</v>
      </c>
      <c r="E230" s="85" t="s">
        <v>28</v>
      </c>
      <c r="F230" s="21"/>
      <c r="G230" s="9"/>
      <c r="H230" s="10">
        <f t="shared" si="83"/>
        <v>0</v>
      </c>
      <c r="I230" s="10">
        <f t="shared" si="84"/>
        <v>0</v>
      </c>
      <c r="J230" s="72">
        <f t="shared" si="85"/>
        <v>0</v>
      </c>
      <c r="K230" s="138"/>
      <c r="L230" s="10"/>
      <c r="M230" s="10"/>
      <c r="N230" s="10"/>
      <c r="O230" s="40"/>
      <c r="P230" s="243"/>
      <c r="Q230" s="35"/>
      <c r="R230" s="32"/>
      <c r="S230" s="234"/>
    </row>
    <row r="231" spans="2:19" x14ac:dyDescent="0.25">
      <c r="B231" s="427"/>
      <c r="C231" s="24" t="s">
        <v>376</v>
      </c>
      <c r="D231" s="89" t="s">
        <v>377</v>
      </c>
      <c r="E231" s="85" t="s">
        <v>28</v>
      </c>
      <c r="F231" s="21"/>
      <c r="G231" s="9"/>
      <c r="H231" s="10">
        <f t="shared" si="83"/>
        <v>0</v>
      </c>
      <c r="I231" s="10">
        <f t="shared" si="84"/>
        <v>0</v>
      </c>
      <c r="J231" s="72">
        <f t="shared" si="85"/>
        <v>0</v>
      </c>
      <c r="K231" s="138"/>
      <c r="L231" s="10"/>
      <c r="M231" s="10"/>
      <c r="N231" s="10"/>
      <c r="O231" s="40"/>
      <c r="P231" s="243"/>
      <c r="Q231" s="35"/>
      <c r="R231" s="32"/>
      <c r="S231" s="234"/>
    </row>
    <row r="232" spans="2:19" x14ac:dyDescent="0.25">
      <c r="B232" s="427"/>
      <c r="C232" s="24" t="s">
        <v>378</v>
      </c>
      <c r="D232" s="89" t="s">
        <v>6</v>
      </c>
      <c r="E232" s="85" t="s">
        <v>28</v>
      </c>
      <c r="F232" s="21"/>
      <c r="G232" s="9"/>
      <c r="H232" s="10">
        <f t="shared" si="83"/>
        <v>0</v>
      </c>
      <c r="I232" s="10">
        <f t="shared" si="84"/>
        <v>0</v>
      </c>
      <c r="J232" s="72">
        <f t="shared" si="85"/>
        <v>0</v>
      </c>
      <c r="K232" s="138"/>
      <c r="L232" s="10"/>
      <c r="M232" s="10"/>
      <c r="N232" s="10"/>
      <c r="O232" s="40"/>
      <c r="P232" s="243"/>
      <c r="Q232" s="35"/>
      <c r="R232" s="32"/>
      <c r="S232" s="234"/>
    </row>
    <row r="233" spans="2:19" ht="15.75" thickBot="1" x14ac:dyDescent="0.3">
      <c r="B233" s="433"/>
      <c r="C233" s="24" t="s">
        <v>379</v>
      </c>
      <c r="D233" s="89" t="s">
        <v>25</v>
      </c>
      <c r="E233" s="85"/>
      <c r="F233" s="21"/>
      <c r="G233" s="9"/>
      <c r="H233" s="10">
        <f t="shared" si="83"/>
        <v>0</v>
      </c>
      <c r="I233" s="10">
        <f t="shared" si="84"/>
        <v>0</v>
      </c>
      <c r="J233" s="72">
        <f t="shared" si="85"/>
        <v>0</v>
      </c>
      <c r="K233" s="139"/>
      <c r="L233" s="78"/>
      <c r="M233" s="78"/>
      <c r="N233" s="78"/>
      <c r="O233" s="79"/>
      <c r="P233" s="243"/>
      <c r="Q233" s="35"/>
      <c r="R233" s="32"/>
      <c r="S233" s="234"/>
    </row>
    <row r="234" spans="2:19" ht="15.75" thickBot="1" x14ac:dyDescent="0.3">
      <c r="B234" s="402" t="s">
        <v>26</v>
      </c>
      <c r="C234" s="400"/>
      <c r="D234" s="401"/>
      <c r="E234" s="402"/>
      <c r="F234" s="403"/>
      <c r="G234" s="404"/>
      <c r="H234" s="108">
        <f t="shared" ref="H234:M234" si="86">SUM(H225:H233)</f>
        <v>0</v>
      </c>
      <c r="I234" s="108">
        <f t="shared" si="86"/>
        <v>0</v>
      </c>
      <c r="J234" s="250">
        <f t="shared" si="86"/>
        <v>0</v>
      </c>
      <c r="K234" s="387"/>
      <c r="L234" s="388"/>
      <c r="M234" s="108">
        <f t="shared" si="86"/>
        <v>0</v>
      </c>
      <c r="N234" s="108">
        <f>SUM(N225:N233)</f>
        <v>0</v>
      </c>
      <c r="O234" s="109">
        <f>SUM(O225:O233)</f>
        <v>0</v>
      </c>
      <c r="P234" s="251"/>
      <c r="Q234" s="108"/>
      <c r="R234" s="108"/>
      <c r="S234" s="109"/>
    </row>
    <row r="235" spans="2:19" ht="36" x14ac:dyDescent="0.25">
      <c r="B235" s="432" t="s">
        <v>380</v>
      </c>
      <c r="C235" s="15" t="s">
        <v>381</v>
      </c>
      <c r="D235" s="89" t="s">
        <v>382</v>
      </c>
      <c r="E235" s="85" t="s">
        <v>383</v>
      </c>
      <c r="F235" s="21"/>
      <c r="G235" s="9"/>
      <c r="H235" s="10">
        <f t="shared" ref="H235:H243" si="87">ROUND(G235*F235,2)</f>
        <v>0</v>
      </c>
      <c r="I235" s="10">
        <f t="shared" ref="I235:I243" si="88">H235*0.124</f>
        <v>0</v>
      </c>
      <c r="J235" s="72">
        <f t="shared" ref="J235:J243" si="89">+H235+I235</f>
        <v>0</v>
      </c>
      <c r="K235" s="143"/>
      <c r="L235" s="47"/>
      <c r="M235" s="47"/>
      <c r="N235" s="47"/>
      <c r="O235" s="48"/>
      <c r="P235" s="243"/>
      <c r="Q235" s="35"/>
      <c r="R235" s="32"/>
      <c r="S235" s="234"/>
    </row>
    <row r="236" spans="2:19" ht="24" x14ac:dyDescent="0.25">
      <c r="B236" s="427"/>
      <c r="C236" s="15" t="s">
        <v>384</v>
      </c>
      <c r="D236" s="89" t="s">
        <v>385</v>
      </c>
      <c r="E236" s="85" t="s">
        <v>386</v>
      </c>
      <c r="F236" s="21"/>
      <c r="G236" s="9"/>
      <c r="H236" s="10">
        <f t="shared" si="87"/>
        <v>0</v>
      </c>
      <c r="I236" s="10">
        <f t="shared" si="88"/>
        <v>0</v>
      </c>
      <c r="J236" s="72">
        <f t="shared" si="89"/>
        <v>0</v>
      </c>
      <c r="K236" s="138"/>
      <c r="L236" s="10"/>
      <c r="M236" s="10"/>
      <c r="N236" s="10"/>
      <c r="O236" s="40"/>
      <c r="P236" s="243"/>
      <c r="Q236" s="35"/>
      <c r="R236" s="32"/>
      <c r="S236" s="234"/>
    </row>
    <row r="237" spans="2:19" ht="24" x14ac:dyDescent="0.25">
      <c r="B237" s="427"/>
      <c r="C237" s="15" t="s">
        <v>387</v>
      </c>
      <c r="D237" s="89" t="s">
        <v>388</v>
      </c>
      <c r="E237" s="85" t="s">
        <v>70</v>
      </c>
      <c r="F237" s="21"/>
      <c r="G237" s="9"/>
      <c r="H237" s="10">
        <f t="shared" si="87"/>
        <v>0</v>
      </c>
      <c r="I237" s="10">
        <f t="shared" si="88"/>
        <v>0</v>
      </c>
      <c r="J237" s="72">
        <f t="shared" si="89"/>
        <v>0</v>
      </c>
      <c r="K237" s="138"/>
      <c r="L237" s="10"/>
      <c r="M237" s="10"/>
      <c r="N237" s="10"/>
      <c r="O237" s="40"/>
      <c r="P237" s="243"/>
      <c r="Q237" s="35"/>
      <c r="R237" s="32"/>
      <c r="S237" s="234"/>
    </row>
    <row r="238" spans="2:19" ht="24" x14ac:dyDescent="0.25">
      <c r="B238" s="427"/>
      <c r="C238" s="15" t="s">
        <v>389</v>
      </c>
      <c r="D238" s="89" t="s">
        <v>390</v>
      </c>
      <c r="E238" s="85" t="s">
        <v>70</v>
      </c>
      <c r="F238" s="21"/>
      <c r="G238" s="9"/>
      <c r="H238" s="10">
        <f t="shared" si="87"/>
        <v>0</v>
      </c>
      <c r="I238" s="10">
        <f t="shared" si="88"/>
        <v>0</v>
      </c>
      <c r="J238" s="72">
        <f t="shared" si="89"/>
        <v>0</v>
      </c>
      <c r="K238" s="138"/>
      <c r="L238" s="10"/>
      <c r="M238" s="10"/>
      <c r="N238" s="10"/>
      <c r="O238" s="40"/>
      <c r="P238" s="243"/>
      <c r="Q238" s="35"/>
      <c r="R238" s="32"/>
      <c r="S238" s="234"/>
    </row>
    <row r="239" spans="2:19" ht="24" x14ac:dyDescent="0.25">
      <c r="B239" s="427"/>
      <c r="C239" s="15" t="s">
        <v>391</v>
      </c>
      <c r="D239" s="89" t="s">
        <v>392</v>
      </c>
      <c r="E239" s="85" t="s">
        <v>70</v>
      </c>
      <c r="F239" s="21"/>
      <c r="G239" s="9"/>
      <c r="H239" s="10">
        <f t="shared" si="87"/>
        <v>0</v>
      </c>
      <c r="I239" s="10">
        <f t="shared" si="88"/>
        <v>0</v>
      </c>
      <c r="J239" s="72">
        <f t="shared" si="89"/>
        <v>0</v>
      </c>
      <c r="K239" s="138"/>
      <c r="L239" s="10"/>
      <c r="M239" s="10"/>
      <c r="N239" s="10"/>
      <c r="O239" s="40"/>
      <c r="P239" s="243"/>
      <c r="Q239" s="35"/>
      <c r="R239" s="32"/>
      <c r="S239" s="234"/>
    </row>
    <row r="240" spans="2:19" ht="24" x14ac:dyDescent="0.25">
      <c r="B240" s="427"/>
      <c r="C240" s="15" t="s">
        <v>393</v>
      </c>
      <c r="D240" s="89" t="s">
        <v>394</v>
      </c>
      <c r="E240" s="85" t="s">
        <v>70</v>
      </c>
      <c r="F240" s="21"/>
      <c r="G240" s="9"/>
      <c r="H240" s="10">
        <f t="shared" si="87"/>
        <v>0</v>
      </c>
      <c r="I240" s="10">
        <f t="shared" si="88"/>
        <v>0</v>
      </c>
      <c r="J240" s="72">
        <f t="shared" si="89"/>
        <v>0</v>
      </c>
      <c r="K240" s="138"/>
      <c r="L240" s="10"/>
      <c r="M240" s="10"/>
      <c r="N240" s="10"/>
      <c r="O240" s="40"/>
      <c r="P240" s="243"/>
      <c r="Q240" s="35"/>
      <c r="R240" s="32"/>
      <c r="S240" s="234"/>
    </row>
    <row r="241" spans="2:19" ht="24" x14ac:dyDescent="0.25">
      <c r="B241" s="427"/>
      <c r="C241" s="15" t="s">
        <v>395</v>
      </c>
      <c r="D241" s="89" t="s">
        <v>396</v>
      </c>
      <c r="E241" s="85" t="s">
        <v>70</v>
      </c>
      <c r="F241" s="21"/>
      <c r="G241" s="9"/>
      <c r="H241" s="10">
        <f t="shared" si="87"/>
        <v>0</v>
      </c>
      <c r="I241" s="10">
        <f t="shared" si="88"/>
        <v>0</v>
      </c>
      <c r="J241" s="72">
        <f t="shared" si="89"/>
        <v>0</v>
      </c>
      <c r="K241" s="138"/>
      <c r="L241" s="10"/>
      <c r="M241" s="10"/>
      <c r="N241" s="10"/>
      <c r="O241" s="40"/>
      <c r="P241" s="243"/>
      <c r="Q241" s="35"/>
      <c r="R241" s="32"/>
      <c r="S241" s="234"/>
    </row>
    <row r="242" spans="2:19" ht="36" x14ac:dyDescent="0.25">
      <c r="B242" s="427"/>
      <c r="C242" s="15" t="s">
        <v>397</v>
      </c>
      <c r="D242" s="118" t="s">
        <v>398</v>
      </c>
      <c r="E242" s="121" t="s">
        <v>365</v>
      </c>
      <c r="F242" s="21"/>
      <c r="G242" s="9"/>
      <c r="H242" s="10">
        <f t="shared" si="87"/>
        <v>0</v>
      </c>
      <c r="I242" s="10">
        <f t="shared" si="88"/>
        <v>0</v>
      </c>
      <c r="J242" s="72">
        <f t="shared" si="89"/>
        <v>0</v>
      </c>
      <c r="K242" s="138"/>
      <c r="L242" s="10"/>
      <c r="M242" s="10"/>
      <c r="N242" s="10"/>
      <c r="O242" s="40"/>
      <c r="P242" s="243"/>
      <c r="Q242" s="35"/>
      <c r="R242" s="32"/>
      <c r="S242" s="234"/>
    </row>
    <row r="243" spans="2:19" ht="15.75" thickBot="1" x14ac:dyDescent="0.3">
      <c r="B243" s="433"/>
      <c r="C243" s="15" t="s">
        <v>399</v>
      </c>
      <c r="D243" s="118" t="s">
        <v>25</v>
      </c>
      <c r="E243" s="121"/>
      <c r="F243" s="21"/>
      <c r="G243" s="9"/>
      <c r="H243" s="10">
        <f t="shared" si="87"/>
        <v>0</v>
      </c>
      <c r="I243" s="10">
        <f t="shared" si="88"/>
        <v>0</v>
      </c>
      <c r="J243" s="72">
        <f t="shared" si="89"/>
        <v>0</v>
      </c>
      <c r="K243" s="139"/>
      <c r="L243" s="78"/>
      <c r="M243" s="78"/>
      <c r="N243" s="78"/>
      <c r="O243" s="79"/>
      <c r="P243" s="243"/>
      <c r="Q243" s="35"/>
      <c r="R243" s="32"/>
      <c r="S243" s="234"/>
    </row>
    <row r="244" spans="2:19" ht="15.75" thickBot="1" x14ac:dyDescent="0.3">
      <c r="B244" s="402" t="s">
        <v>26</v>
      </c>
      <c r="C244" s="400"/>
      <c r="D244" s="401"/>
      <c r="E244" s="402"/>
      <c r="F244" s="403"/>
      <c r="G244" s="404"/>
      <c r="H244" s="108">
        <f t="shared" ref="H244:M244" si="90">SUM(H235:H243)</f>
        <v>0</v>
      </c>
      <c r="I244" s="108">
        <f t="shared" si="90"/>
        <v>0</v>
      </c>
      <c r="J244" s="250">
        <f t="shared" si="90"/>
        <v>0</v>
      </c>
      <c r="K244" s="387"/>
      <c r="L244" s="388"/>
      <c r="M244" s="108">
        <f t="shared" si="90"/>
        <v>0</v>
      </c>
      <c r="N244" s="108">
        <f>SUM(N235:N243)</f>
        <v>0</v>
      </c>
      <c r="O244" s="109">
        <f>SUM(O235:O243)</f>
        <v>0</v>
      </c>
      <c r="P244" s="251"/>
      <c r="Q244" s="108"/>
      <c r="R244" s="108"/>
      <c r="S244" s="109"/>
    </row>
    <row r="245" spans="2:19" ht="36" x14ac:dyDescent="0.25">
      <c r="B245" s="432" t="s">
        <v>400</v>
      </c>
      <c r="C245" s="12" t="s">
        <v>401</v>
      </c>
      <c r="D245" s="113" t="s">
        <v>402</v>
      </c>
      <c r="E245" s="85" t="s">
        <v>365</v>
      </c>
      <c r="F245" s="21"/>
      <c r="G245" s="9"/>
      <c r="H245" s="10">
        <f t="shared" ref="H245:H256" si="91">ROUND(G245*F245,2)</f>
        <v>0</v>
      </c>
      <c r="I245" s="10">
        <f t="shared" ref="I245:I256" si="92">H245*0.124</f>
        <v>0</v>
      </c>
      <c r="J245" s="72">
        <f t="shared" ref="J245:J256" si="93">+H245+I245</f>
        <v>0</v>
      </c>
      <c r="K245" s="143"/>
      <c r="L245" s="47"/>
      <c r="M245" s="47"/>
      <c r="N245" s="47"/>
      <c r="O245" s="48"/>
      <c r="P245" s="243"/>
      <c r="Q245" s="35"/>
      <c r="R245" s="32"/>
      <c r="S245" s="234"/>
    </row>
    <row r="246" spans="2:19" ht="36" x14ac:dyDescent="0.25">
      <c r="B246" s="427"/>
      <c r="C246" s="12" t="s">
        <v>403</v>
      </c>
      <c r="D246" s="113" t="s">
        <v>404</v>
      </c>
      <c r="E246" s="85" t="s">
        <v>365</v>
      </c>
      <c r="F246" s="21"/>
      <c r="G246" s="9"/>
      <c r="H246" s="10">
        <f t="shared" si="91"/>
        <v>0</v>
      </c>
      <c r="I246" s="10">
        <f t="shared" si="92"/>
        <v>0</v>
      </c>
      <c r="J246" s="72">
        <f t="shared" si="93"/>
        <v>0</v>
      </c>
      <c r="K246" s="138"/>
      <c r="L246" s="10"/>
      <c r="M246" s="10"/>
      <c r="N246" s="10"/>
      <c r="O246" s="40"/>
      <c r="P246" s="243"/>
      <c r="Q246" s="35"/>
      <c r="R246" s="32"/>
      <c r="S246" s="234"/>
    </row>
    <row r="247" spans="2:19" ht="36" x14ac:dyDescent="0.25">
      <c r="B247" s="427"/>
      <c r="C247" s="12" t="s">
        <v>405</v>
      </c>
      <c r="D247" s="113" t="s">
        <v>406</v>
      </c>
      <c r="E247" s="85" t="s">
        <v>365</v>
      </c>
      <c r="F247" s="21"/>
      <c r="G247" s="9"/>
      <c r="H247" s="10">
        <f t="shared" si="91"/>
        <v>0</v>
      </c>
      <c r="I247" s="10">
        <f t="shared" si="92"/>
        <v>0</v>
      </c>
      <c r="J247" s="72">
        <f t="shared" si="93"/>
        <v>0</v>
      </c>
      <c r="K247" s="138"/>
      <c r="L247" s="10"/>
      <c r="M247" s="10"/>
      <c r="N247" s="10"/>
      <c r="O247" s="40"/>
      <c r="P247" s="243"/>
      <c r="Q247" s="35"/>
      <c r="R247" s="32"/>
      <c r="S247" s="234"/>
    </row>
    <row r="248" spans="2:19" ht="36" x14ac:dyDescent="0.25">
      <c r="B248" s="427"/>
      <c r="C248" s="12" t="s">
        <v>407</v>
      </c>
      <c r="D248" s="113" t="s">
        <v>408</v>
      </c>
      <c r="E248" s="85" t="s">
        <v>365</v>
      </c>
      <c r="F248" s="21"/>
      <c r="G248" s="9"/>
      <c r="H248" s="10">
        <f t="shared" si="91"/>
        <v>0</v>
      </c>
      <c r="I248" s="10">
        <f t="shared" si="92"/>
        <v>0</v>
      </c>
      <c r="J248" s="72">
        <f t="shared" si="93"/>
        <v>0</v>
      </c>
      <c r="K248" s="138"/>
      <c r="L248" s="10"/>
      <c r="M248" s="10"/>
      <c r="N248" s="10"/>
      <c r="O248" s="40"/>
      <c r="P248" s="243"/>
      <c r="Q248" s="35"/>
      <c r="R248" s="32"/>
      <c r="S248" s="234"/>
    </row>
    <row r="249" spans="2:19" ht="36" x14ac:dyDescent="0.25">
      <c r="B249" s="427"/>
      <c r="C249" s="12" t="s">
        <v>409</v>
      </c>
      <c r="D249" s="113" t="s">
        <v>410</v>
      </c>
      <c r="E249" s="85" t="s">
        <v>365</v>
      </c>
      <c r="F249" s="21"/>
      <c r="G249" s="9"/>
      <c r="H249" s="10">
        <f t="shared" si="91"/>
        <v>0</v>
      </c>
      <c r="I249" s="10">
        <f t="shared" si="92"/>
        <v>0</v>
      </c>
      <c r="J249" s="72">
        <f t="shared" si="93"/>
        <v>0</v>
      </c>
      <c r="K249" s="138"/>
      <c r="L249" s="10"/>
      <c r="M249" s="10"/>
      <c r="N249" s="10"/>
      <c r="O249" s="40"/>
      <c r="P249" s="243"/>
      <c r="Q249" s="35"/>
      <c r="R249" s="32"/>
      <c r="S249" s="234"/>
    </row>
    <row r="250" spans="2:19" ht="48" x14ac:dyDescent="0.25">
      <c r="B250" s="427"/>
      <c r="C250" s="12" t="s">
        <v>411</v>
      </c>
      <c r="D250" s="113" t="s">
        <v>412</v>
      </c>
      <c r="E250" s="85" t="s">
        <v>365</v>
      </c>
      <c r="F250" s="21"/>
      <c r="G250" s="9"/>
      <c r="H250" s="10">
        <f t="shared" si="91"/>
        <v>0</v>
      </c>
      <c r="I250" s="10">
        <f t="shared" si="92"/>
        <v>0</v>
      </c>
      <c r="J250" s="72">
        <f t="shared" si="93"/>
        <v>0</v>
      </c>
      <c r="K250" s="138"/>
      <c r="L250" s="10"/>
      <c r="M250" s="10"/>
      <c r="N250" s="10"/>
      <c r="O250" s="40"/>
      <c r="P250" s="243"/>
      <c r="Q250" s="35"/>
      <c r="R250" s="32"/>
      <c r="S250" s="234"/>
    </row>
    <row r="251" spans="2:19" ht="36" x14ac:dyDescent="0.25">
      <c r="B251" s="427"/>
      <c r="C251" s="12" t="s">
        <v>413</v>
      </c>
      <c r="D251" s="113" t="s">
        <v>414</v>
      </c>
      <c r="E251" s="85" t="s">
        <v>365</v>
      </c>
      <c r="F251" s="21"/>
      <c r="G251" s="9"/>
      <c r="H251" s="10">
        <f t="shared" si="91"/>
        <v>0</v>
      </c>
      <c r="I251" s="10">
        <f t="shared" si="92"/>
        <v>0</v>
      </c>
      <c r="J251" s="72">
        <f t="shared" si="93"/>
        <v>0</v>
      </c>
      <c r="K251" s="138"/>
      <c r="L251" s="10"/>
      <c r="M251" s="10"/>
      <c r="N251" s="10"/>
      <c r="O251" s="40"/>
      <c r="P251" s="243"/>
      <c r="Q251" s="35"/>
      <c r="R251" s="32"/>
      <c r="S251" s="234"/>
    </row>
    <row r="252" spans="2:19" ht="36" x14ac:dyDescent="0.25">
      <c r="B252" s="427"/>
      <c r="C252" s="12" t="s">
        <v>415</v>
      </c>
      <c r="D252" s="113" t="s">
        <v>416</v>
      </c>
      <c r="E252" s="85" t="s">
        <v>365</v>
      </c>
      <c r="F252" s="21"/>
      <c r="G252" s="9"/>
      <c r="H252" s="10">
        <f t="shared" si="91"/>
        <v>0</v>
      </c>
      <c r="I252" s="10">
        <f t="shared" si="92"/>
        <v>0</v>
      </c>
      <c r="J252" s="72">
        <f t="shared" si="93"/>
        <v>0</v>
      </c>
      <c r="K252" s="138"/>
      <c r="L252" s="10"/>
      <c r="M252" s="10"/>
      <c r="N252" s="10"/>
      <c r="O252" s="40"/>
      <c r="P252" s="243"/>
      <c r="Q252" s="35"/>
      <c r="R252" s="32"/>
      <c r="S252" s="234"/>
    </row>
    <row r="253" spans="2:19" ht="24" x14ac:dyDescent="0.25">
      <c r="B253" s="427"/>
      <c r="C253" s="12" t="s">
        <v>417</v>
      </c>
      <c r="D253" s="89" t="s">
        <v>418</v>
      </c>
      <c r="E253" s="85" t="s">
        <v>365</v>
      </c>
      <c r="F253" s="21"/>
      <c r="G253" s="9"/>
      <c r="H253" s="10">
        <f t="shared" si="91"/>
        <v>0</v>
      </c>
      <c r="I253" s="10">
        <f t="shared" si="92"/>
        <v>0</v>
      </c>
      <c r="J253" s="72">
        <f t="shared" si="93"/>
        <v>0</v>
      </c>
      <c r="K253" s="138"/>
      <c r="L253" s="10"/>
      <c r="M253" s="10"/>
      <c r="N253" s="10"/>
      <c r="O253" s="40"/>
      <c r="P253" s="243"/>
      <c r="Q253" s="35"/>
      <c r="R253" s="32"/>
      <c r="S253" s="234"/>
    </row>
    <row r="254" spans="2:19" ht="24" x14ac:dyDescent="0.25">
      <c r="B254" s="427"/>
      <c r="C254" s="12" t="s">
        <v>419</v>
      </c>
      <c r="D254" s="89" t="s">
        <v>420</v>
      </c>
      <c r="E254" s="85" t="s">
        <v>365</v>
      </c>
      <c r="F254" s="21"/>
      <c r="G254" s="9"/>
      <c r="H254" s="10">
        <f t="shared" si="91"/>
        <v>0</v>
      </c>
      <c r="I254" s="10">
        <f t="shared" si="92"/>
        <v>0</v>
      </c>
      <c r="J254" s="72">
        <f t="shared" si="93"/>
        <v>0</v>
      </c>
      <c r="K254" s="138"/>
      <c r="L254" s="10"/>
      <c r="M254" s="10"/>
      <c r="N254" s="10"/>
      <c r="O254" s="40"/>
      <c r="P254" s="243"/>
      <c r="Q254" s="35"/>
      <c r="R254" s="32"/>
      <c r="S254" s="234"/>
    </row>
    <row r="255" spans="2:19" x14ac:dyDescent="0.25">
      <c r="B255" s="427"/>
      <c r="C255" s="12" t="s">
        <v>421</v>
      </c>
      <c r="D255" s="118" t="s">
        <v>25</v>
      </c>
      <c r="E255" s="121"/>
      <c r="F255" s="21"/>
      <c r="G255" s="9"/>
      <c r="H255" s="10">
        <f t="shared" si="91"/>
        <v>0</v>
      </c>
      <c r="I255" s="10">
        <f t="shared" si="92"/>
        <v>0</v>
      </c>
      <c r="J255" s="72">
        <f t="shared" si="93"/>
        <v>0</v>
      </c>
      <c r="K255" s="138"/>
      <c r="L255" s="10"/>
      <c r="M255" s="10"/>
      <c r="N255" s="10"/>
      <c r="O255" s="40"/>
      <c r="P255" s="243"/>
      <c r="Q255" s="35"/>
      <c r="R255" s="32"/>
      <c r="S255" s="234"/>
    </row>
    <row r="256" spans="2:19" ht="15.75" thickBot="1" x14ac:dyDescent="0.3">
      <c r="B256" s="433"/>
      <c r="C256" s="25"/>
      <c r="D256" s="119"/>
      <c r="E256" s="123"/>
      <c r="F256" s="21"/>
      <c r="G256" s="9"/>
      <c r="H256" s="10">
        <f t="shared" si="91"/>
        <v>0</v>
      </c>
      <c r="I256" s="10">
        <f t="shared" si="92"/>
        <v>0</v>
      </c>
      <c r="J256" s="72">
        <f t="shared" si="93"/>
        <v>0</v>
      </c>
      <c r="K256" s="139"/>
      <c r="L256" s="78"/>
      <c r="M256" s="78"/>
      <c r="N256" s="78"/>
      <c r="O256" s="79"/>
      <c r="P256" s="243"/>
      <c r="Q256" s="35"/>
      <c r="R256" s="32"/>
      <c r="S256" s="234"/>
    </row>
    <row r="257" spans="2:19" ht="15.75" thickBot="1" x14ac:dyDescent="0.3">
      <c r="B257" s="402" t="s">
        <v>26</v>
      </c>
      <c r="C257" s="400"/>
      <c r="D257" s="401"/>
      <c r="E257" s="402"/>
      <c r="F257" s="403"/>
      <c r="G257" s="404"/>
      <c r="H257" s="108">
        <f t="shared" ref="H257:M257" si="94">SUM(H245:H256)</f>
        <v>0</v>
      </c>
      <c r="I257" s="108">
        <f t="shared" si="94"/>
        <v>0</v>
      </c>
      <c r="J257" s="250">
        <f t="shared" si="94"/>
        <v>0</v>
      </c>
      <c r="K257" s="387"/>
      <c r="L257" s="388"/>
      <c r="M257" s="108">
        <f t="shared" si="94"/>
        <v>0</v>
      </c>
      <c r="N257" s="108">
        <f>SUM(N245:N256)</f>
        <v>0</v>
      </c>
      <c r="O257" s="109">
        <f>SUM(O245:O256)</f>
        <v>0</v>
      </c>
      <c r="P257" s="251"/>
      <c r="Q257" s="108"/>
      <c r="R257" s="108"/>
      <c r="S257" s="109"/>
    </row>
    <row r="258" spans="2:19" ht="36" x14ac:dyDescent="0.25">
      <c r="B258" s="432" t="s">
        <v>422</v>
      </c>
      <c r="C258" s="16" t="s">
        <v>423</v>
      </c>
      <c r="D258" s="89" t="s">
        <v>424</v>
      </c>
      <c r="E258" s="85" t="s">
        <v>425</v>
      </c>
      <c r="F258" s="26"/>
      <c r="G258" s="9"/>
      <c r="H258" s="10">
        <f t="shared" ref="H258:H264" si="95">ROUND(G258*F258,2)</f>
        <v>0</v>
      </c>
      <c r="I258" s="10">
        <f t="shared" ref="I258:I264" si="96">H258*0.124</f>
        <v>0</v>
      </c>
      <c r="J258" s="72">
        <f t="shared" ref="J258:J264" si="97">+H258+I258</f>
        <v>0</v>
      </c>
      <c r="K258" s="143"/>
      <c r="L258" s="47"/>
      <c r="M258" s="47"/>
      <c r="N258" s="47"/>
      <c r="O258" s="48"/>
      <c r="P258" s="243"/>
      <c r="Q258" s="35"/>
      <c r="R258" s="32"/>
      <c r="S258" s="234"/>
    </row>
    <row r="259" spans="2:19" ht="24" x14ac:dyDescent="0.25">
      <c r="B259" s="427"/>
      <c r="C259" s="16" t="s">
        <v>426</v>
      </c>
      <c r="D259" s="89" t="s">
        <v>427</v>
      </c>
      <c r="E259" s="85" t="s">
        <v>425</v>
      </c>
      <c r="F259" s="26"/>
      <c r="G259" s="9"/>
      <c r="H259" s="10">
        <f t="shared" si="95"/>
        <v>0</v>
      </c>
      <c r="I259" s="10">
        <f t="shared" si="96"/>
        <v>0</v>
      </c>
      <c r="J259" s="72">
        <f t="shared" si="97"/>
        <v>0</v>
      </c>
      <c r="K259" s="138"/>
      <c r="L259" s="10"/>
      <c r="M259" s="10"/>
      <c r="N259" s="10"/>
      <c r="O259" s="40"/>
      <c r="P259" s="243"/>
      <c r="Q259" s="35"/>
      <c r="R259" s="32"/>
      <c r="S259" s="234"/>
    </row>
    <row r="260" spans="2:19" x14ac:dyDescent="0.25">
      <c r="B260" s="427"/>
      <c r="C260" s="16" t="s">
        <v>428</v>
      </c>
      <c r="D260" s="89" t="s">
        <v>429</v>
      </c>
      <c r="E260" s="85" t="s">
        <v>425</v>
      </c>
      <c r="F260" s="26"/>
      <c r="G260" s="9"/>
      <c r="H260" s="10">
        <f t="shared" si="95"/>
        <v>0</v>
      </c>
      <c r="I260" s="10">
        <f t="shared" si="96"/>
        <v>0</v>
      </c>
      <c r="J260" s="72">
        <f t="shared" si="97"/>
        <v>0</v>
      </c>
      <c r="K260" s="138"/>
      <c r="L260" s="10"/>
      <c r="M260" s="10"/>
      <c r="N260" s="10"/>
      <c r="O260" s="40"/>
      <c r="P260" s="243"/>
      <c r="Q260" s="35"/>
      <c r="R260" s="32"/>
      <c r="S260" s="234"/>
    </row>
    <row r="261" spans="2:19" x14ac:dyDescent="0.25">
      <c r="B261" s="427"/>
      <c r="C261" s="16" t="s">
        <v>430</v>
      </c>
      <c r="D261" s="89" t="s">
        <v>431</v>
      </c>
      <c r="E261" s="85" t="s">
        <v>70</v>
      </c>
      <c r="F261" s="21"/>
      <c r="G261" s="9"/>
      <c r="H261" s="10">
        <f t="shared" si="95"/>
        <v>0</v>
      </c>
      <c r="I261" s="10">
        <f t="shared" si="96"/>
        <v>0</v>
      </c>
      <c r="J261" s="72">
        <f t="shared" si="97"/>
        <v>0</v>
      </c>
      <c r="K261" s="138"/>
      <c r="L261" s="10"/>
      <c r="M261" s="10"/>
      <c r="N261" s="10"/>
      <c r="O261" s="40"/>
      <c r="P261" s="243"/>
      <c r="Q261" s="35"/>
      <c r="R261" s="32"/>
      <c r="S261" s="234"/>
    </row>
    <row r="262" spans="2:19" x14ac:dyDescent="0.25">
      <c r="B262" s="427"/>
      <c r="C262" s="16" t="s">
        <v>432</v>
      </c>
      <c r="D262" s="89" t="s">
        <v>433</v>
      </c>
      <c r="E262" s="85" t="s">
        <v>70</v>
      </c>
      <c r="F262" s="21"/>
      <c r="G262" s="9"/>
      <c r="H262" s="10">
        <f t="shared" si="95"/>
        <v>0</v>
      </c>
      <c r="I262" s="10">
        <f t="shared" si="96"/>
        <v>0</v>
      </c>
      <c r="J262" s="72">
        <f t="shared" si="97"/>
        <v>0</v>
      </c>
      <c r="K262" s="138"/>
      <c r="L262" s="10"/>
      <c r="M262" s="10"/>
      <c r="N262" s="10"/>
      <c r="O262" s="40"/>
      <c r="P262" s="243"/>
      <c r="Q262" s="35"/>
      <c r="R262" s="32"/>
      <c r="S262" s="234"/>
    </row>
    <row r="263" spans="2:19" x14ac:dyDescent="0.25">
      <c r="B263" s="427"/>
      <c r="C263" s="16" t="s">
        <v>434</v>
      </c>
      <c r="D263" s="89" t="s">
        <v>435</v>
      </c>
      <c r="E263" s="85" t="s">
        <v>70</v>
      </c>
      <c r="F263" s="21"/>
      <c r="G263" s="9"/>
      <c r="H263" s="10">
        <f t="shared" si="95"/>
        <v>0</v>
      </c>
      <c r="I263" s="10">
        <f t="shared" si="96"/>
        <v>0</v>
      </c>
      <c r="J263" s="72">
        <f t="shared" si="97"/>
        <v>0</v>
      </c>
      <c r="K263" s="138"/>
      <c r="L263" s="10"/>
      <c r="M263" s="10"/>
      <c r="N263" s="10"/>
      <c r="O263" s="40"/>
      <c r="P263" s="243"/>
      <c r="Q263" s="35"/>
      <c r="R263" s="32"/>
      <c r="S263" s="234"/>
    </row>
    <row r="264" spans="2:19" ht="15.75" thickBot="1" x14ac:dyDescent="0.3">
      <c r="B264" s="433"/>
      <c r="C264" s="16" t="s">
        <v>436</v>
      </c>
      <c r="D264" s="89" t="s">
        <v>25</v>
      </c>
      <c r="E264" s="85"/>
      <c r="F264" s="19"/>
      <c r="G264" s="9"/>
      <c r="H264" s="10">
        <f t="shared" si="95"/>
        <v>0</v>
      </c>
      <c r="I264" s="10">
        <f t="shared" si="96"/>
        <v>0</v>
      </c>
      <c r="J264" s="72">
        <f t="shared" si="97"/>
        <v>0</v>
      </c>
      <c r="K264" s="139"/>
      <c r="L264" s="78"/>
      <c r="M264" s="78"/>
      <c r="N264" s="78"/>
      <c r="O264" s="79"/>
      <c r="P264" s="243"/>
      <c r="Q264" s="35"/>
      <c r="R264" s="32"/>
      <c r="S264" s="234"/>
    </row>
    <row r="265" spans="2:19" ht="15.75" thickBot="1" x14ac:dyDescent="0.3">
      <c r="B265" s="402" t="s">
        <v>26</v>
      </c>
      <c r="C265" s="400"/>
      <c r="D265" s="401"/>
      <c r="E265" s="402"/>
      <c r="F265" s="403"/>
      <c r="G265" s="404"/>
      <c r="H265" s="108">
        <f t="shared" ref="H265:M265" si="98">SUM(H258:H264)</f>
        <v>0</v>
      </c>
      <c r="I265" s="108">
        <f t="shared" si="98"/>
        <v>0</v>
      </c>
      <c r="J265" s="250">
        <f t="shared" si="98"/>
        <v>0</v>
      </c>
      <c r="K265" s="387"/>
      <c r="L265" s="388"/>
      <c r="M265" s="108">
        <f t="shared" si="98"/>
        <v>0</v>
      </c>
      <c r="N265" s="108">
        <f>SUM(N258:N264)</f>
        <v>0</v>
      </c>
      <c r="O265" s="109">
        <f>SUM(O258:O264)</f>
        <v>0</v>
      </c>
      <c r="P265" s="251"/>
      <c r="Q265" s="108"/>
      <c r="R265" s="108"/>
      <c r="S265" s="109"/>
    </row>
    <row r="266" spans="2:19" x14ac:dyDescent="0.25">
      <c r="B266" s="432" t="s">
        <v>437</v>
      </c>
      <c r="C266" s="16" t="s">
        <v>438</v>
      </c>
      <c r="D266" s="89" t="s">
        <v>439</v>
      </c>
      <c r="E266" s="85" t="s">
        <v>70</v>
      </c>
      <c r="F266" s="21"/>
      <c r="G266" s="9"/>
      <c r="H266" s="10">
        <f t="shared" ref="H266:H268" si="99">ROUND(G266*F266,2)</f>
        <v>0</v>
      </c>
      <c r="I266" s="10">
        <f t="shared" ref="I266:I268" si="100">H266*0.124</f>
        <v>0</v>
      </c>
      <c r="J266" s="72">
        <f t="shared" ref="J266:J268" si="101">+H266+I266</f>
        <v>0</v>
      </c>
      <c r="K266" s="143"/>
      <c r="L266" s="47"/>
      <c r="M266" s="47"/>
      <c r="N266" s="47"/>
      <c r="O266" s="48"/>
      <c r="P266" s="243"/>
      <c r="Q266" s="35"/>
      <c r="R266" s="32"/>
      <c r="S266" s="234"/>
    </row>
    <row r="267" spans="2:19" ht="24" x14ac:dyDescent="0.25">
      <c r="B267" s="427"/>
      <c r="C267" s="16" t="s">
        <v>440</v>
      </c>
      <c r="D267" s="89" t="s">
        <v>441</v>
      </c>
      <c r="E267" s="85" t="s">
        <v>442</v>
      </c>
      <c r="F267" s="21"/>
      <c r="G267" s="9"/>
      <c r="H267" s="10">
        <f t="shared" si="99"/>
        <v>0</v>
      </c>
      <c r="I267" s="10">
        <f t="shared" si="100"/>
        <v>0</v>
      </c>
      <c r="J267" s="72">
        <f t="shared" si="101"/>
        <v>0</v>
      </c>
      <c r="K267" s="138"/>
      <c r="L267" s="10"/>
      <c r="M267" s="10"/>
      <c r="N267" s="10"/>
      <c r="O267" s="40"/>
      <c r="P267" s="243"/>
      <c r="Q267" s="35"/>
      <c r="R267" s="32"/>
      <c r="S267" s="234"/>
    </row>
    <row r="268" spans="2:19" ht="15.75" thickBot="1" x14ac:dyDescent="0.3">
      <c r="B268" s="433"/>
      <c r="C268" s="16" t="s">
        <v>443</v>
      </c>
      <c r="D268" s="89" t="s">
        <v>25</v>
      </c>
      <c r="E268" s="85"/>
      <c r="F268" s="21"/>
      <c r="G268" s="9"/>
      <c r="H268" s="10">
        <f t="shared" si="99"/>
        <v>0</v>
      </c>
      <c r="I268" s="10">
        <f t="shared" si="100"/>
        <v>0</v>
      </c>
      <c r="J268" s="72">
        <f t="shared" si="101"/>
        <v>0</v>
      </c>
      <c r="K268" s="139"/>
      <c r="L268" s="78"/>
      <c r="M268" s="78"/>
      <c r="N268" s="78"/>
      <c r="O268" s="79"/>
      <c r="P268" s="243"/>
      <c r="Q268" s="35"/>
      <c r="R268" s="32"/>
      <c r="S268" s="234"/>
    </row>
    <row r="269" spans="2:19" ht="15.75" thickBot="1" x14ac:dyDescent="0.3">
      <c r="B269" s="402" t="s">
        <v>26</v>
      </c>
      <c r="C269" s="400"/>
      <c r="D269" s="401"/>
      <c r="E269" s="402"/>
      <c r="F269" s="403"/>
      <c r="G269" s="404"/>
      <c r="H269" s="108">
        <f t="shared" ref="H269:M269" si="102">SUM(H266:H268)</f>
        <v>0</v>
      </c>
      <c r="I269" s="108">
        <f t="shared" si="102"/>
        <v>0</v>
      </c>
      <c r="J269" s="250">
        <f t="shared" si="102"/>
        <v>0</v>
      </c>
      <c r="K269" s="387"/>
      <c r="L269" s="388"/>
      <c r="M269" s="108">
        <f t="shared" si="102"/>
        <v>0</v>
      </c>
      <c r="N269" s="108">
        <f>SUM(N266:N268)</f>
        <v>0</v>
      </c>
      <c r="O269" s="109">
        <f>SUM(O266:O268)</f>
        <v>0</v>
      </c>
      <c r="P269" s="251"/>
      <c r="Q269" s="108"/>
      <c r="R269" s="108"/>
      <c r="S269" s="109"/>
    </row>
    <row r="270" spans="2:19" x14ac:dyDescent="0.25">
      <c r="B270" s="432" t="s">
        <v>444</v>
      </c>
      <c r="C270" s="27" t="s">
        <v>445</v>
      </c>
      <c r="D270" s="88" t="s">
        <v>446</v>
      </c>
      <c r="E270" s="99" t="s">
        <v>447</v>
      </c>
      <c r="F270" s="21"/>
      <c r="G270" s="9"/>
      <c r="H270" s="10">
        <f t="shared" ref="H270:H273" si="103">ROUND(G270*F270,2)</f>
        <v>0</v>
      </c>
      <c r="I270" s="10">
        <f t="shared" ref="I270:I273" si="104">H270*0.124</f>
        <v>0</v>
      </c>
      <c r="J270" s="72">
        <f t="shared" ref="J270:J273" si="105">+H270+I270</f>
        <v>0</v>
      </c>
      <c r="K270" s="143"/>
      <c r="L270" s="47"/>
      <c r="M270" s="47"/>
      <c r="N270" s="47"/>
      <c r="O270" s="48"/>
      <c r="P270" s="243"/>
      <c r="Q270" s="35"/>
      <c r="R270" s="32"/>
      <c r="S270" s="234"/>
    </row>
    <row r="271" spans="2:19" x14ac:dyDescent="0.25">
      <c r="B271" s="427"/>
      <c r="C271" s="16" t="s">
        <v>448</v>
      </c>
      <c r="D271" s="89" t="s">
        <v>449</v>
      </c>
      <c r="E271" s="85" t="s">
        <v>14</v>
      </c>
      <c r="F271" s="21"/>
      <c r="G271" s="9"/>
      <c r="H271" s="10">
        <f t="shared" si="103"/>
        <v>0</v>
      </c>
      <c r="I271" s="10">
        <f t="shared" si="104"/>
        <v>0</v>
      </c>
      <c r="J271" s="72">
        <f t="shared" si="105"/>
        <v>0</v>
      </c>
      <c r="K271" s="138"/>
      <c r="L271" s="10"/>
      <c r="M271" s="10"/>
      <c r="N271" s="10"/>
      <c r="O271" s="40"/>
      <c r="P271" s="243"/>
      <c r="Q271" s="35"/>
      <c r="R271" s="32"/>
      <c r="S271" s="234"/>
    </row>
    <row r="272" spans="2:19" x14ac:dyDescent="0.25">
      <c r="B272" s="427"/>
      <c r="C272" s="16" t="s">
        <v>450</v>
      </c>
      <c r="D272" s="89" t="s">
        <v>451</v>
      </c>
      <c r="E272" s="85" t="s">
        <v>14</v>
      </c>
      <c r="F272" s="21"/>
      <c r="G272" s="9"/>
      <c r="H272" s="10">
        <f t="shared" si="103"/>
        <v>0</v>
      </c>
      <c r="I272" s="10">
        <f t="shared" si="104"/>
        <v>0</v>
      </c>
      <c r="J272" s="72">
        <f t="shared" si="105"/>
        <v>0</v>
      </c>
      <c r="K272" s="138"/>
      <c r="L272" s="10"/>
      <c r="M272" s="10"/>
      <c r="N272" s="10"/>
      <c r="O272" s="40"/>
      <c r="P272" s="243"/>
      <c r="Q272" s="35"/>
      <c r="R272" s="32"/>
      <c r="S272" s="234"/>
    </row>
    <row r="273" spans="2:19" ht="15.75" thickBot="1" x14ac:dyDescent="0.3">
      <c r="B273" s="433"/>
      <c r="C273" s="28" t="s">
        <v>452</v>
      </c>
      <c r="D273" s="90" t="s">
        <v>25</v>
      </c>
      <c r="E273" s="124"/>
      <c r="F273" s="21"/>
      <c r="G273" s="9"/>
      <c r="H273" s="10">
        <f t="shared" si="103"/>
        <v>0</v>
      </c>
      <c r="I273" s="10">
        <f t="shared" si="104"/>
        <v>0</v>
      </c>
      <c r="J273" s="72">
        <f t="shared" si="105"/>
        <v>0</v>
      </c>
      <c r="K273" s="139"/>
      <c r="L273" s="78"/>
      <c r="M273" s="78"/>
      <c r="N273" s="78"/>
      <c r="O273" s="79"/>
      <c r="P273" s="243"/>
      <c r="Q273" s="35"/>
      <c r="R273" s="32"/>
      <c r="S273" s="234"/>
    </row>
    <row r="274" spans="2:19" ht="15.75" thickBot="1" x14ac:dyDescent="0.3">
      <c r="B274" s="402" t="s">
        <v>26</v>
      </c>
      <c r="C274" s="400"/>
      <c r="D274" s="401"/>
      <c r="E274" s="402"/>
      <c r="F274" s="403"/>
      <c r="G274" s="404"/>
      <c r="H274" s="108">
        <f t="shared" ref="H274:M274" si="106">SUM(H270:H273)</f>
        <v>0</v>
      </c>
      <c r="I274" s="108">
        <f t="shared" si="106"/>
        <v>0</v>
      </c>
      <c r="J274" s="250">
        <f t="shared" si="106"/>
        <v>0</v>
      </c>
      <c r="K274" s="387"/>
      <c r="L274" s="388"/>
      <c r="M274" s="108">
        <f t="shared" si="106"/>
        <v>0</v>
      </c>
      <c r="N274" s="108">
        <f>SUM(N270:N273)</f>
        <v>0</v>
      </c>
      <c r="O274" s="109">
        <f>SUM(O270:O273)</f>
        <v>0</v>
      </c>
      <c r="P274" s="251"/>
      <c r="Q274" s="108"/>
      <c r="R274" s="108"/>
      <c r="S274" s="109"/>
    </row>
    <row r="275" spans="2:19" ht="24" x14ac:dyDescent="0.25">
      <c r="B275" s="432" t="s">
        <v>453</v>
      </c>
      <c r="C275" s="27" t="s">
        <v>454</v>
      </c>
      <c r="D275" s="88" t="s">
        <v>455</v>
      </c>
      <c r="E275" s="99" t="s">
        <v>17</v>
      </c>
      <c r="F275" s="21"/>
      <c r="G275" s="9"/>
      <c r="H275" s="10">
        <f t="shared" ref="H275:H276" si="107">ROUND(G275*F275,2)</f>
        <v>0</v>
      </c>
      <c r="I275" s="10">
        <f t="shared" ref="I275:I276" si="108">H275*0.124</f>
        <v>0</v>
      </c>
      <c r="J275" s="72">
        <f t="shared" ref="J275:J276" si="109">+H275+I275</f>
        <v>0</v>
      </c>
      <c r="K275" s="143"/>
      <c r="L275" s="47"/>
      <c r="M275" s="47"/>
      <c r="N275" s="47"/>
      <c r="O275" s="48"/>
      <c r="P275" s="243"/>
      <c r="Q275" s="35"/>
      <c r="R275" s="32"/>
      <c r="S275" s="234"/>
    </row>
    <row r="276" spans="2:19" ht="15.75" thickBot="1" x14ac:dyDescent="0.3">
      <c r="B276" s="433"/>
      <c r="C276" s="28" t="s">
        <v>456</v>
      </c>
      <c r="D276" s="90" t="s">
        <v>25</v>
      </c>
      <c r="E276" s="124"/>
      <c r="F276" s="21"/>
      <c r="G276" s="9"/>
      <c r="H276" s="10">
        <f t="shared" si="107"/>
        <v>0</v>
      </c>
      <c r="I276" s="10">
        <f t="shared" si="108"/>
        <v>0</v>
      </c>
      <c r="J276" s="72">
        <f t="shared" si="109"/>
        <v>0</v>
      </c>
      <c r="K276" s="139"/>
      <c r="L276" s="78"/>
      <c r="M276" s="78"/>
      <c r="N276" s="78"/>
      <c r="O276" s="79"/>
      <c r="P276" s="243"/>
      <c r="Q276" s="35"/>
      <c r="R276" s="32"/>
      <c r="S276" s="234"/>
    </row>
    <row r="277" spans="2:19" ht="15.75" thickBot="1" x14ac:dyDescent="0.3">
      <c r="B277" s="402" t="s">
        <v>26</v>
      </c>
      <c r="C277" s="400"/>
      <c r="D277" s="401"/>
      <c r="E277" s="402"/>
      <c r="F277" s="403"/>
      <c r="G277" s="404"/>
      <c r="H277" s="108">
        <f t="shared" ref="H277:M277" si="110">SUM(H275:H276)</f>
        <v>0</v>
      </c>
      <c r="I277" s="108">
        <f t="shared" si="110"/>
        <v>0</v>
      </c>
      <c r="J277" s="250">
        <f t="shared" si="110"/>
        <v>0</v>
      </c>
      <c r="K277" s="387"/>
      <c r="L277" s="388"/>
      <c r="M277" s="108">
        <f t="shared" si="110"/>
        <v>0</v>
      </c>
      <c r="N277" s="108">
        <f>SUM(N275:N276)</f>
        <v>0</v>
      </c>
      <c r="O277" s="109">
        <f>SUM(O275:O276)</f>
        <v>0</v>
      </c>
      <c r="P277" s="251"/>
      <c r="Q277" s="108"/>
      <c r="R277" s="108"/>
      <c r="S277" s="109"/>
    </row>
    <row r="278" spans="2:19" ht="15.75" thickBot="1" x14ac:dyDescent="0.3">
      <c r="B278" s="458" t="s">
        <v>457</v>
      </c>
      <c r="C278" s="459"/>
      <c r="D278" s="459"/>
      <c r="E278" s="459"/>
      <c r="F278" s="460"/>
      <c r="G278" s="29"/>
      <c r="H278" s="38">
        <f>H48+H56+H69+H82+H98+H105+H116+H139+H163+H169+H177+H184+H188+H194+H202+H209+H218+H224+H234+H244+H257+H265+H269+H274+H277</f>
        <v>69000</v>
      </c>
      <c r="I278" s="38">
        <f t="shared" ref="I278:O278" si="111">I48+I56+I69+I82+I98+I105+I116+I139+I163+I169+I177+I184+I188+I194+I202+I209+I218+I224+I234+I244+I257+I265+I269+I274+I277</f>
        <v>8556</v>
      </c>
      <c r="J278" s="270">
        <f t="shared" si="111"/>
        <v>77556</v>
      </c>
      <c r="K278" s="271"/>
      <c r="L278" s="255"/>
      <c r="M278" s="255">
        <f t="shared" si="111"/>
        <v>2300</v>
      </c>
      <c r="N278" s="255">
        <f t="shared" si="111"/>
        <v>552</v>
      </c>
      <c r="O278" s="256">
        <f t="shared" si="111"/>
        <v>2852</v>
      </c>
      <c r="P278" s="252"/>
      <c r="Q278" s="226"/>
      <c r="R278" s="226"/>
      <c r="S278" s="227"/>
    </row>
    <row r="279" spans="2:19" x14ac:dyDescent="0.25">
      <c r="B279" s="3"/>
    </row>
    <row r="280" spans="2:19" x14ac:dyDescent="0.25">
      <c r="B280" s="3"/>
    </row>
    <row r="281" spans="2:19" ht="15.75" thickBot="1" x14ac:dyDescent="0.3"/>
    <row r="282" spans="2:19" ht="15.75" thickBot="1" x14ac:dyDescent="0.3">
      <c r="B282" s="393" t="s">
        <v>495</v>
      </c>
      <c r="C282" s="394"/>
      <c r="D282" s="394"/>
      <c r="E282" s="394"/>
      <c r="F282" s="394"/>
      <c r="G282" s="394"/>
      <c r="H282" s="394"/>
      <c r="I282" s="394"/>
      <c r="J282" s="394"/>
      <c r="K282" s="394"/>
      <c r="L282" s="394"/>
      <c r="M282" s="395"/>
      <c r="N282" s="396"/>
      <c r="O282" s="397"/>
      <c r="P282" s="214"/>
      <c r="Q282" s="214"/>
      <c r="R282" s="214"/>
      <c r="S282" s="214"/>
    </row>
    <row r="283" spans="2:19" ht="39" customHeight="1" thickBot="1" x14ac:dyDescent="0.3">
      <c r="B283" s="418" t="s">
        <v>601</v>
      </c>
      <c r="C283" s="419"/>
      <c r="D283" s="419"/>
      <c r="E283" s="419"/>
      <c r="F283" s="419"/>
      <c r="G283" s="419"/>
      <c r="H283" s="419"/>
      <c r="I283" s="419"/>
      <c r="J283" s="420"/>
      <c r="K283" s="389" t="s">
        <v>572</v>
      </c>
      <c r="L283" s="390"/>
      <c r="M283" s="390"/>
      <c r="N283" s="391"/>
      <c r="O283" s="392"/>
      <c r="P283" s="214"/>
      <c r="Q283" s="214"/>
      <c r="R283" s="214"/>
      <c r="S283" s="214"/>
    </row>
    <row r="284" spans="2:19" ht="51.75" thickBot="1" x14ac:dyDescent="0.3">
      <c r="B284" s="186" t="s">
        <v>473</v>
      </c>
      <c r="C284" s="287" t="s">
        <v>621</v>
      </c>
      <c r="D284" s="185" t="s">
        <v>490</v>
      </c>
      <c r="E284" s="183" t="s">
        <v>492</v>
      </c>
      <c r="F284" s="184" t="s">
        <v>2</v>
      </c>
      <c r="G284" s="184" t="s">
        <v>5</v>
      </c>
      <c r="H284" s="187" t="s">
        <v>581</v>
      </c>
      <c r="I284" s="187" t="s">
        <v>3</v>
      </c>
      <c r="J284" s="193" t="s">
        <v>4</v>
      </c>
      <c r="K284" s="244" t="s">
        <v>2</v>
      </c>
      <c r="L284" s="245" t="s">
        <v>5</v>
      </c>
      <c r="M284" s="245" t="s">
        <v>592</v>
      </c>
      <c r="N284" s="245" t="s">
        <v>599</v>
      </c>
      <c r="O284" s="246" t="s">
        <v>600</v>
      </c>
      <c r="P284" s="316" t="s">
        <v>472</v>
      </c>
      <c r="Q284" s="317" t="s">
        <v>485</v>
      </c>
      <c r="R284" s="317" t="s">
        <v>511</v>
      </c>
      <c r="S284" s="318" t="s">
        <v>0</v>
      </c>
    </row>
    <row r="285" spans="2:19" ht="15.75" thickBot="1" x14ac:dyDescent="0.3">
      <c r="B285" s="188">
        <v>1</v>
      </c>
      <c r="C285" s="189">
        <v>2</v>
      </c>
      <c r="D285" s="189">
        <v>3</v>
      </c>
      <c r="E285" s="189">
        <v>4</v>
      </c>
      <c r="F285" s="189">
        <v>5</v>
      </c>
      <c r="G285" s="189">
        <v>6</v>
      </c>
      <c r="H285" s="190">
        <v>7</v>
      </c>
      <c r="I285" s="190">
        <v>8</v>
      </c>
      <c r="J285" s="194">
        <v>9</v>
      </c>
      <c r="K285" s="283">
        <v>10</v>
      </c>
      <c r="L285" s="284">
        <v>11</v>
      </c>
      <c r="M285" s="284">
        <v>12</v>
      </c>
      <c r="N285" s="284">
        <v>13</v>
      </c>
      <c r="O285" s="285">
        <v>14</v>
      </c>
      <c r="P285" s="242">
        <v>15</v>
      </c>
      <c r="Q285" s="224">
        <v>16</v>
      </c>
      <c r="R285" s="224">
        <v>17</v>
      </c>
      <c r="S285" s="235">
        <v>18</v>
      </c>
    </row>
    <row r="286" spans="2:19" x14ac:dyDescent="0.25">
      <c r="B286" s="133"/>
      <c r="C286" s="134"/>
      <c r="D286" s="135"/>
      <c r="E286" s="136"/>
      <c r="F286" s="137"/>
      <c r="G286" s="137"/>
      <c r="H286" s="42">
        <f t="shared" ref="H286:H290" si="112">ROUND(G286*F286,2)</f>
        <v>0</v>
      </c>
      <c r="I286" s="42">
        <f t="shared" ref="I286:I290" si="113">H286*0.124</f>
        <v>0</v>
      </c>
      <c r="J286" s="195">
        <f t="shared" ref="J286:J290" si="114">+H286+I286</f>
        <v>0</v>
      </c>
      <c r="K286" s="143"/>
      <c r="L286" s="47"/>
      <c r="M286" s="47"/>
      <c r="N286" s="47"/>
      <c r="O286" s="48"/>
      <c r="P286" s="243"/>
      <c r="Q286" s="32"/>
      <c r="R286" s="32"/>
      <c r="S286" s="232"/>
    </row>
    <row r="287" spans="2:19" x14ac:dyDescent="0.25">
      <c r="B287" s="125"/>
      <c r="C287" s="134"/>
      <c r="D287" s="126"/>
      <c r="E287" s="127"/>
      <c r="F287" s="37"/>
      <c r="G287" s="37"/>
      <c r="H287" s="10">
        <f t="shared" si="112"/>
        <v>0</v>
      </c>
      <c r="I287" s="10">
        <f t="shared" si="113"/>
        <v>0</v>
      </c>
      <c r="J287" s="72">
        <f t="shared" si="114"/>
        <v>0</v>
      </c>
      <c r="K287" s="138"/>
      <c r="L287" s="10"/>
      <c r="M287" s="10"/>
      <c r="N287" s="10"/>
      <c r="O287" s="40"/>
      <c r="P287" s="243"/>
      <c r="Q287" s="32"/>
      <c r="R287" s="32"/>
      <c r="S287" s="232"/>
    </row>
    <row r="288" spans="2:19" x14ac:dyDescent="0.25">
      <c r="B288" s="125"/>
      <c r="C288" s="134"/>
      <c r="D288" s="126"/>
      <c r="E288" s="127"/>
      <c r="F288" s="37"/>
      <c r="G288" s="37"/>
      <c r="H288" s="10">
        <f t="shared" si="112"/>
        <v>0</v>
      </c>
      <c r="I288" s="10">
        <f t="shared" si="113"/>
        <v>0</v>
      </c>
      <c r="J288" s="72">
        <f t="shared" si="114"/>
        <v>0</v>
      </c>
      <c r="K288" s="138"/>
      <c r="L288" s="10"/>
      <c r="M288" s="10"/>
      <c r="N288" s="10"/>
      <c r="O288" s="40"/>
      <c r="P288" s="243"/>
      <c r="Q288" s="32"/>
      <c r="R288" s="32"/>
      <c r="S288" s="232"/>
    </row>
    <row r="289" spans="2:19" x14ac:dyDescent="0.25">
      <c r="B289" s="125"/>
      <c r="C289" s="134"/>
      <c r="D289" s="126"/>
      <c r="E289" s="127"/>
      <c r="F289" s="37"/>
      <c r="G289" s="37"/>
      <c r="H289" s="10">
        <f t="shared" si="112"/>
        <v>0</v>
      </c>
      <c r="I289" s="10">
        <f t="shared" si="113"/>
        <v>0</v>
      </c>
      <c r="J289" s="72">
        <f t="shared" si="114"/>
        <v>0</v>
      </c>
      <c r="K289" s="138"/>
      <c r="L289" s="10"/>
      <c r="M289" s="10"/>
      <c r="N289" s="10"/>
      <c r="O289" s="40"/>
      <c r="P289" s="243"/>
      <c r="Q289" s="32"/>
      <c r="R289" s="32"/>
      <c r="S289" s="232"/>
    </row>
    <row r="290" spans="2:19" ht="15.75" thickBot="1" x14ac:dyDescent="0.3">
      <c r="B290" s="128"/>
      <c r="C290" s="129"/>
      <c r="D290" s="130"/>
      <c r="E290" s="131"/>
      <c r="F290" s="132"/>
      <c r="G290" s="132"/>
      <c r="H290" s="78">
        <f t="shared" si="112"/>
        <v>0</v>
      </c>
      <c r="I290" s="78">
        <f t="shared" si="113"/>
        <v>0</v>
      </c>
      <c r="J290" s="196">
        <f t="shared" si="114"/>
        <v>0</v>
      </c>
      <c r="K290" s="198"/>
      <c r="L290" s="106"/>
      <c r="M290" s="106"/>
      <c r="N290" s="106"/>
      <c r="O290" s="107"/>
      <c r="P290" s="243"/>
      <c r="Q290" s="32"/>
      <c r="R290" s="32"/>
      <c r="S290" s="232"/>
    </row>
    <row r="291" spans="2:19" ht="15.75" thickBot="1" x14ac:dyDescent="0.3">
      <c r="B291" s="413" t="s">
        <v>491</v>
      </c>
      <c r="C291" s="423"/>
      <c r="D291" s="424"/>
      <c r="E291" s="413"/>
      <c r="F291" s="423"/>
      <c r="G291" s="425"/>
      <c r="H291" s="150">
        <f t="shared" ref="H291:I291" si="115">SUM(H286:H290)</f>
        <v>0</v>
      </c>
      <c r="I291" s="150">
        <f t="shared" si="115"/>
        <v>0</v>
      </c>
      <c r="J291" s="197">
        <f>SUM(J286:J290)</f>
        <v>0</v>
      </c>
      <c r="K291" s="387"/>
      <c r="L291" s="388"/>
      <c r="M291" s="286">
        <f>SUM(M286:M290)</f>
        <v>0</v>
      </c>
      <c r="N291" s="286">
        <f t="shared" ref="N291:O291" si="116">SUM(N286:N290)</f>
        <v>0</v>
      </c>
      <c r="O291" s="199">
        <f t="shared" si="116"/>
        <v>0</v>
      </c>
      <c r="P291" s="251"/>
      <c r="Q291" s="108"/>
      <c r="R291" s="108"/>
      <c r="S291" s="109"/>
    </row>
    <row r="292" spans="2:19" ht="15.75" thickBot="1" x14ac:dyDescent="0.3"/>
    <row r="293" spans="2:19" ht="15.75" thickBot="1" x14ac:dyDescent="0.3">
      <c r="B293" s="393" t="s">
        <v>641</v>
      </c>
      <c r="C293" s="394"/>
      <c r="D293" s="394"/>
      <c r="E293" s="394"/>
      <c r="F293" s="394"/>
      <c r="G293" s="394"/>
      <c r="H293" s="394"/>
      <c r="I293" s="394"/>
      <c r="J293" s="394"/>
      <c r="K293" s="394"/>
      <c r="L293" s="394"/>
      <c r="M293" s="395"/>
      <c r="N293" s="396"/>
      <c r="O293" s="397"/>
      <c r="P293" s="214"/>
      <c r="Q293" s="214"/>
      <c r="R293" s="214"/>
      <c r="S293" s="214"/>
    </row>
    <row r="294" spans="2:19" ht="39" customHeight="1" thickBot="1" x14ac:dyDescent="0.3">
      <c r="B294" s="418" t="s">
        <v>643</v>
      </c>
      <c r="C294" s="419"/>
      <c r="D294" s="419"/>
      <c r="E294" s="419"/>
      <c r="F294" s="419"/>
      <c r="G294" s="419"/>
      <c r="H294" s="419"/>
      <c r="I294" s="419"/>
      <c r="J294" s="420"/>
      <c r="K294" s="389" t="s">
        <v>572</v>
      </c>
      <c r="L294" s="390"/>
      <c r="M294" s="390"/>
      <c r="N294" s="391"/>
      <c r="O294" s="392"/>
      <c r="P294" s="214"/>
      <c r="Q294" s="214"/>
      <c r="R294" s="214"/>
      <c r="S294" s="214"/>
    </row>
    <row r="295" spans="2:19" ht="51.75" thickBot="1" x14ac:dyDescent="0.3">
      <c r="B295" s="186" t="s">
        <v>473</v>
      </c>
      <c r="C295" s="355" t="s">
        <v>621</v>
      </c>
      <c r="D295" s="238" t="s">
        <v>490</v>
      </c>
      <c r="E295" s="183" t="s">
        <v>492</v>
      </c>
      <c r="F295" s="237" t="s">
        <v>2</v>
      </c>
      <c r="G295" s="288" t="s">
        <v>5</v>
      </c>
      <c r="H295" s="187" t="s">
        <v>581</v>
      </c>
      <c r="I295" s="187" t="s">
        <v>3</v>
      </c>
      <c r="J295" s="193" t="s">
        <v>4</v>
      </c>
      <c r="K295" s="244" t="s">
        <v>2</v>
      </c>
      <c r="L295" s="245" t="s">
        <v>5</v>
      </c>
      <c r="M295" s="245" t="s">
        <v>592</v>
      </c>
      <c r="N295" s="245" t="s">
        <v>599</v>
      </c>
      <c r="O295" s="246" t="s">
        <v>600</v>
      </c>
      <c r="P295" s="316" t="s">
        <v>472</v>
      </c>
      <c r="Q295" s="317" t="s">
        <v>485</v>
      </c>
      <c r="R295" s="317" t="s">
        <v>511</v>
      </c>
      <c r="S295" s="318" t="s">
        <v>0</v>
      </c>
    </row>
    <row r="296" spans="2:19" ht="15.75" thickBot="1" x14ac:dyDescent="0.3">
      <c r="B296" s="188">
        <v>1</v>
      </c>
      <c r="C296" s="189">
        <v>2</v>
      </c>
      <c r="D296" s="239">
        <v>3</v>
      </c>
      <c r="E296" s="274">
        <v>4</v>
      </c>
      <c r="F296" s="275">
        <v>5</v>
      </c>
      <c r="G296" s="275">
        <v>6</v>
      </c>
      <c r="H296" s="276">
        <v>7</v>
      </c>
      <c r="I296" s="276">
        <v>8</v>
      </c>
      <c r="J296" s="277">
        <v>9</v>
      </c>
      <c r="K296" s="283">
        <v>10</v>
      </c>
      <c r="L296" s="284">
        <v>11</v>
      </c>
      <c r="M296" s="284">
        <v>12</v>
      </c>
      <c r="N296" s="284">
        <v>13</v>
      </c>
      <c r="O296" s="285">
        <v>14</v>
      </c>
      <c r="P296" s="242">
        <v>15</v>
      </c>
      <c r="Q296" s="224">
        <v>16</v>
      </c>
      <c r="R296" s="224">
        <v>17</v>
      </c>
      <c r="S296" s="235">
        <v>18</v>
      </c>
    </row>
    <row r="297" spans="2:19" x14ac:dyDescent="0.25">
      <c r="B297" s="133"/>
      <c r="C297" s="134"/>
      <c r="D297" s="135"/>
      <c r="E297" s="136"/>
      <c r="F297" s="137"/>
      <c r="G297" s="137"/>
      <c r="H297" s="42">
        <f t="shared" ref="H297:H301" si="117">ROUND(G297*F297,2)</f>
        <v>0</v>
      </c>
      <c r="I297" s="42">
        <f t="shared" ref="I297:I301" si="118">H297*0.124</f>
        <v>0</v>
      </c>
      <c r="J297" s="195">
        <f t="shared" ref="J297:J301" si="119">+H297+I297</f>
        <v>0</v>
      </c>
      <c r="K297" s="143"/>
      <c r="L297" s="47"/>
      <c r="M297" s="47"/>
      <c r="N297" s="47"/>
      <c r="O297" s="48"/>
      <c r="P297" s="243"/>
      <c r="Q297" s="32"/>
      <c r="R297" s="32"/>
      <c r="S297" s="232"/>
    </row>
    <row r="298" spans="2:19" x14ac:dyDescent="0.25">
      <c r="B298" s="125"/>
      <c r="C298" s="134"/>
      <c r="D298" s="126"/>
      <c r="E298" s="127"/>
      <c r="F298" s="37"/>
      <c r="G298" s="37"/>
      <c r="H298" s="10">
        <f t="shared" si="117"/>
        <v>0</v>
      </c>
      <c r="I298" s="10">
        <f t="shared" si="118"/>
        <v>0</v>
      </c>
      <c r="J298" s="72">
        <f t="shared" si="119"/>
        <v>0</v>
      </c>
      <c r="K298" s="138"/>
      <c r="L298" s="10"/>
      <c r="M298" s="10"/>
      <c r="N298" s="10"/>
      <c r="O298" s="40"/>
      <c r="P298" s="243"/>
      <c r="Q298" s="32"/>
      <c r="R298" s="32"/>
      <c r="S298" s="232"/>
    </row>
    <row r="299" spans="2:19" x14ac:dyDescent="0.25">
      <c r="B299" s="125"/>
      <c r="C299" s="134"/>
      <c r="D299" s="126"/>
      <c r="E299" s="127"/>
      <c r="F299" s="37"/>
      <c r="G299" s="37"/>
      <c r="H299" s="10">
        <f t="shared" si="117"/>
        <v>0</v>
      </c>
      <c r="I299" s="10">
        <f t="shared" si="118"/>
        <v>0</v>
      </c>
      <c r="J299" s="72">
        <f t="shared" si="119"/>
        <v>0</v>
      </c>
      <c r="K299" s="138"/>
      <c r="L299" s="10"/>
      <c r="M299" s="10"/>
      <c r="N299" s="10"/>
      <c r="O299" s="40"/>
      <c r="P299" s="243"/>
      <c r="Q299" s="32"/>
      <c r="R299" s="32"/>
      <c r="S299" s="232"/>
    </row>
    <row r="300" spans="2:19" x14ac:dyDescent="0.25">
      <c r="B300" s="125"/>
      <c r="C300" s="134"/>
      <c r="D300" s="126"/>
      <c r="E300" s="127"/>
      <c r="F300" s="37"/>
      <c r="G300" s="37"/>
      <c r="H300" s="10">
        <f t="shared" si="117"/>
        <v>0</v>
      </c>
      <c r="I300" s="10">
        <f t="shared" si="118"/>
        <v>0</v>
      </c>
      <c r="J300" s="72">
        <f t="shared" si="119"/>
        <v>0</v>
      </c>
      <c r="K300" s="138"/>
      <c r="L300" s="10"/>
      <c r="M300" s="10"/>
      <c r="N300" s="10"/>
      <c r="O300" s="40"/>
      <c r="P300" s="243"/>
      <c r="Q300" s="32"/>
      <c r="R300" s="32"/>
      <c r="S300" s="232"/>
    </row>
    <row r="301" spans="2:19" ht="15.75" thickBot="1" x14ac:dyDescent="0.3">
      <c r="B301" s="128"/>
      <c r="C301" s="129"/>
      <c r="D301" s="130"/>
      <c r="E301" s="131"/>
      <c r="F301" s="132"/>
      <c r="G301" s="132"/>
      <c r="H301" s="78">
        <f t="shared" si="117"/>
        <v>0</v>
      </c>
      <c r="I301" s="78">
        <f t="shared" si="118"/>
        <v>0</v>
      </c>
      <c r="J301" s="196">
        <f t="shared" si="119"/>
        <v>0</v>
      </c>
      <c r="K301" s="198"/>
      <c r="L301" s="106"/>
      <c r="M301" s="106"/>
      <c r="N301" s="106"/>
      <c r="O301" s="107"/>
      <c r="P301" s="243"/>
      <c r="Q301" s="32"/>
      <c r="R301" s="32"/>
      <c r="S301" s="232"/>
    </row>
    <row r="302" spans="2:19" ht="15.75" thickBot="1" x14ac:dyDescent="0.3">
      <c r="B302" s="413" t="s">
        <v>491</v>
      </c>
      <c r="C302" s="423"/>
      <c r="D302" s="424"/>
      <c r="E302" s="413"/>
      <c r="F302" s="423"/>
      <c r="G302" s="425"/>
      <c r="H302" s="150">
        <f t="shared" ref="H302" si="120">SUM(H297:H301)</f>
        <v>0</v>
      </c>
      <c r="I302" s="150">
        <f t="shared" ref="I302" si="121">SUM(I297:I301)</f>
        <v>0</v>
      </c>
      <c r="J302" s="197">
        <f>SUM(J297:J301)</f>
        <v>0</v>
      </c>
      <c r="K302" s="387"/>
      <c r="L302" s="388"/>
      <c r="M302" s="286">
        <f>SUM(M297:M301)</f>
        <v>0</v>
      </c>
      <c r="N302" s="286">
        <f t="shared" ref="N302" si="122">SUM(N297:N301)</f>
        <v>0</v>
      </c>
      <c r="O302" s="199">
        <f>SUM(O297:O301)</f>
        <v>0</v>
      </c>
      <c r="P302" s="251"/>
      <c r="Q302" s="108"/>
      <c r="R302" s="108"/>
      <c r="S302" s="109"/>
    </row>
    <row r="303" spans="2:19" ht="15.75" thickBot="1" x14ac:dyDescent="0.3"/>
    <row r="304" spans="2:19" ht="15.75" thickBot="1" x14ac:dyDescent="0.3">
      <c r="B304" s="393" t="s">
        <v>496</v>
      </c>
      <c r="C304" s="394"/>
      <c r="D304" s="394"/>
      <c r="E304" s="394"/>
      <c r="F304" s="394"/>
      <c r="G304" s="394"/>
      <c r="H304" s="394"/>
      <c r="I304" s="394"/>
      <c r="J304" s="394"/>
      <c r="K304" s="394"/>
      <c r="L304" s="394"/>
      <c r="M304" s="395"/>
      <c r="N304" s="396"/>
      <c r="O304" s="397"/>
      <c r="P304" s="214"/>
      <c r="Q304" s="214"/>
      <c r="R304" s="214"/>
      <c r="S304" s="214"/>
    </row>
    <row r="305" spans="2:19" ht="48" customHeight="1" thickBot="1" x14ac:dyDescent="0.3">
      <c r="B305" s="418" t="s">
        <v>642</v>
      </c>
      <c r="C305" s="419"/>
      <c r="D305" s="419"/>
      <c r="E305" s="419"/>
      <c r="F305" s="419"/>
      <c r="G305" s="419"/>
      <c r="H305" s="419"/>
      <c r="I305" s="419"/>
      <c r="J305" s="420"/>
      <c r="K305" s="389" t="s">
        <v>572</v>
      </c>
      <c r="L305" s="390"/>
      <c r="M305" s="390"/>
      <c r="N305" s="391"/>
      <c r="O305" s="392"/>
      <c r="P305" s="214"/>
      <c r="Q305" s="214"/>
      <c r="R305" s="214"/>
      <c r="S305" s="214"/>
    </row>
    <row r="306" spans="2:19" ht="51.75" thickBot="1" x14ac:dyDescent="0.3">
      <c r="B306" s="186" t="s">
        <v>473</v>
      </c>
      <c r="C306" s="355" t="s">
        <v>621</v>
      </c>
      <c r="D306" s="238" t="s">
        <v>490</v>
      </c>
      <c r="E306" s="183" t="s">
        <v>492</v>
      </c>
      <c r="F306" s="237" t="s">
        <v>2</v>
      </c>
      <c r="G306" s="288" t="s">
        <v>5</v>
      </c>
      <c r="H306" s="187" t="s">
        <v>581</v>
      </c>
      <c r="I306" s="187" t="s">
        <v>3</v>
      </c>
      <c r="J306" s="193" t="s">
        <v>4</v>
      </c>
      <c r="K306" s="244" t="s">
        <v>2</v>
      </c>
      <c r="L306" s="245" t="s">
        <v>5</v>
      </c>
      <c r="M306" s="245" t="s">
        <v>592</v>
      </c>
      <c r="N306" s="245" t="s">
        <v>599</v>
      </c>
      <c r="O306" s="246" t="s">
        <v>600</v>
      </c>
      <c r="P306" s="319" t="s">
        <v>472</v>
      </c>
      <c r="Q306" s="320" t="s">
        <v>485</v>
      </c>
      <c r="R306" s="320" t="s">
        <v>511</v>
      </c>
      <c r="S306" s="321" t="s">
        <v>0</v>
      </c>
    </row>
    <row r="307" spans="2:19" ht="15.75" thickBot="1" x14ac:dyDescent="0.3">
      <c r="B307" s="322">
        <v>1</v>
      </c>
      <c r="C307" s="275">
        <v>2</v>
      </c>
      <c r="D307" s="323">
        <v>3</v>
      </c>
      <c r="E307" s="274">
        <v>4</v>
      </c>
      <c r="F307" s="275">
        <v>5</v>
      </c>
      <c r="G307" s="275">
        <v>6</v>
      </c>
      <c r="H307" s="276">
        <v>7</v>
      </c>
      <c r="I307" s="276">
        <v>8</v>
      </c>
      <c r="J307" s="277">
        <v>9</v>
      </c>
      <c r="K307" s="267">
        <v>10</v>
      </c>
      <c r="L307" s="268">
        <v>11</v>
      </c>
      <c r="M307" s="268">
        <v>12</v>
      </c>
      <c r="N307" s="268">
        <v>13</v>
      </c>
      <c r="O307" s="269">
        <v>14</v>
      </c>
      <c r="P307" s="324">
        <v>15</v>
      </c>
      <c r="Q307" s="268">
        <v>16</v>
      </c>
      <c r="R307" s="268">
        <v>17</v>
      </c>
      <c r="S307" s="269">
        <v>18</v>
      </c>
    </row>
    <row r="308" spans="2:19" x14ac:dyDescent="0.25">
      <c r="B308" s="133"/>
      <c r="C308" s="134"/>
      <c r="D308" s="135"/>
      <c r="E308" s="136"/>
      <c r="F308" s="137"/>
      <c r="G308" s="137"/>
      <c r="H308" s="42">
        <f t="shared" ref="H308:H312" si="123">ROUND(G308*F308,2)</f>
        <v>0</v>
      </c>
      <c r="I308" s="42">
        <f t="shared" ref="I308:I312" si="124">H308*0.124</f>
        <v>0</v>
      </c>
      <c r="J308" s="195">
        <f t="shared" ref="J308:J312" si="125">+H308+I308</f>
        <v>0</v>
      </c>
      <c r="K308" s="140"/>
      <c r="L308" s="42"/>
      <c r="M308" s="42"/>
      <c r="N308" s="42"/>
      <c r="O308" s="43"/>
      <c r="P308" s="266"/>
      <c r="Q308" s="228"/>
      <c r="R308" s="228"/>
      <c r="S308" s="233"/>
    </row>
    <row r="309" spans="2:19" x14ac:dyDescent="0.25">
      <c r="B309" s="125"/>
      <c r="C309" s="134"/>
      <c r="D309" s="126"/>
      <c r="E309" s="127"/>
      <c r="F309" s="37"/>
      <c r="G309" s="37"/>
      <c r="H309" s="10">
        <f t="shared" si="123"/>
        <v>0</v>
      </c>
      <c r="I309" s="10">
        <f t="shared" si="124"/>
        <v>0</v>
      </c>
      <c r="J309" s="72">
        <f t="shared" si="125"/>
        <v>0</v>
      </c>
      <c r="K309" s="138"/>
      <c r="L309" s="10"/>
      <c r="M309" s="10"/>
      <c r="N309" s="10"/>
      <c r="O309" s="40"/>
      <c r="P309" s="243"/>
      <c r="Q309" s="32"/>
      <c r="R309" s="32"/>
      <c r="S309" s="232"/>
    </row>
    <row r="310" spans="2:19" x14ac:dyDescent="0.25">
      <c r="B310" s="125"/>
      <c r="C310" s="134"/>
      <c r="D310" s="126"/>
      <c r="E310" s="127"/>
      <c r="F310" s="37"/>
      <c r="G310" s="37"/>
      <c r="H310" s="10">
        <f t="shared" si="123"/>
        <v>0</v>
      </c>
      <c r="I310" s="10">
        <f t="shared" si="124"/>
        <v>0</v>
      </c>
      <c r="J310" s="72">
        <f t="shared" si="125"/>
        <v>0</v>
      </c>
      <c r="K310" s="138"/>
      <c r="L310" s="10"/>
      <c r="M310" s="10"/>
      <c r="N310" s="10"/>
      <c r="O310" s="40"/>
      <c r="P310" s="243"/>
      <c r="Q310" s="32"/>
      <c r="R310" s="32"/>
      <c r="S310" s="232"/>
    </row>
    <row r="311" spans="2:19" x14ac:dyDescent="0.25">
      <c r="B311" s="125"/>
      <c r="C311" s="134"/>
      <c r="D311" s="126"/>
      <c r="E311" s="127"/>
      <c r="F311" s="37"/>
      <c r="G311" s="37"/>
      <c r="H311" s="10">
        <f t="shared" si="123"/>
        <v>0</v>
      </c>
      <c r="I311" s="10">
        <f t="shared" si="124"/>
        <v>0</v>
      </c>
      <c r="J311" s="72">
        <f t="shared" si="125"/>
        <v>0</v>
      </c>
      <c r="K311" s="138"/>
      <c r="L311" s="10"/>
      <c r="M311" s="10"/>
      <c r="N311" s="10"/>
      <c r="O311" s="40"/>
      <c r="P311" s="243"/>
      <c r="Q311" s="32"/>
      <c r="R311" s="32"/>
      <c r="S311" s="232"/>
    </row>
    <row r="312" spans="2:19" ht="15.75" thickBot="1" x14ac:dyDescent="0.3">
      <c r="B312" s="128"/>
      <c r="C312" s="129"/>
      <c r="D312" s="130"/>
      <c r="E312" s="131"/>
      <c r="F312" s="132"/>
      <c r="G312" s="132"/>
      <c r="H312" s="78">
        <f t="shared" si="123"/>
        <v>0</v>
      </c>
      <c r="I312" s="78">
        <f t="shared" si="124"/>
        <v>0</v>
      </c>
      <c r="J312" s="196">
        <f t="shared" si="125"/>
        <v>0</v>
      </c>
      <c r="K312" s="139"/>
      <c r="L312" s="78"/>
      <c r="M312" s="78"/>
      <c r="N312" s="78"/>
      <c r="O312" s="79"/>
      <c r="P312" s="243"/>
      <c r="Q312" s="32"/>
      <c r="R312" s="32"/>
      <c r="S312" s="232"/>
    </row>
    <row r="313" spans="2:19" ht="15.75" thickBot="1" x14ac:dyDescent="0.3">
      <c r="B313" s="413" t="s">
        <v>491</v>
      </c>
      <c r="C313" s="423"/>
      <c r="D313" s="424"/>
      <c r="E313" s="413"/>
      <c r="F313" s="423"/>
      <c r="G313" s="425"/>
      <c r="H313" s="150">
        <f t="shared" ref="H313" si="126">SUM(H308:H312)</f>
        <v>0</v>
      </c>
      <c r="I313" s="150">
        <f t="shared" ref="I313" si="127">SUM(I308:I312)</f>
        <v>0</v>
      </c>
      <c r="J313" s="151">
        <f>SUM(J308:J312)</f>
        <v>0</v>
      </c>
      <c r="K313" s="387"/>
      <c r="L313" s="388"/>
      <c r="M313" s="286">
        <f>SUM(M308:M312)</f>
        <v>0</v>
      </c>
      <c r="N313" s="286">
        <f t="shared" ref="N313:O313" si="128">SUM(N308:N312)</f>
        <v>0</v>
      </c>
      <c r="O313" s="199">
        <f t="shared" si="128"/>
        <v>0</v>
      </c>
      <c r="P313" s="225"/>
      <c r="Q313" s="108"/>
      <c r="R313" s="108"/>
      <c r="S313" s="109"/>
    </row>
    <row r="314" spans="2:19" ht="15.75" thickBot="1" x14ac:dyDescent="0.3"/>
    <row r="315" spans="2:19" ht="15.75" thickBot="1" x14ac:dyDescent="0.3">
      <c r="B315" s="393" t="s">
        <v>494</v>
      </c>
      <c r="C315" s="394"/>
      <c r="D315" s="394"/>
      <c r="E315" s="394"/>
      <c r="F315" s="394"/>
      <c r="G315" s="394"/>
      <c r="H315" s="394"/>
      <c r="I315" s="394"/>
      <c r="J315" s="394"/>
      <c r="K315" s="394"/>
      <c r="L315" s="394"/>
      <c r="M315" s="395"/>
      <c r="N315" s="396"/>
      <c r="O315" s="397"/>
      <c r="P315" s="214"/>
      <c r="Q315" s="214"/>
      <c r="R315" s="214"/>
      <c r="S315" s="214"/>
    </row>
    <row r="316" spans="2:19" ht="39" customHeight="1" thickBot="1" x14ac:dyDescent="0.3">
      <c r="B316" s="418" t="s">
        <v>602</v>
      </c>
      <c r="C316" s="419"/>
      <c r="D316" s="419"/>
      <c r="E316" s="419"/>
      <c r="F316" s="419"/>
      <c r="G316" s="419"/>
      <c r="H316" s="419"/>
      <c r="I316" s="419"/>
      <c r="J316" s="420"/>
      <c r="K316" s="389" t="s">
        <v>572</v>
      </c>
      <c r="L316" s="390"/>
      <c r="M316" s="390"/>
      <c r="N316" s="391"/>
      <c r="O316" s="392"/>
      <c r="P316" s="214"/>
      <c r="Q316" s="214"/>
      <c r="R316" s="214"/>
      <c r="S316" s="214"/>
    </row>
    <row r="317" spans="2:19" ht="51.75" thickBot="1" x14ac:dyDescent="0.3">
      <c r="B317" s="144" t="s">
        <v>473</v>
      </c>
      <c r="C317" s="355" t="s">
        <v>621</v>
      </c>
      <c r="D317" s="146" t="s">
        <v>490</v>
      </c>
      <c r="E317" s="147" t="s">
        <v>492</v>
      </c>
      <c r="F317" s="145" t="s">
        <v>2</v>
      </c>
      <c r="G317" s="288" t="s">
        <v>5</v>
      </c>
      <c r="H317" s="187" t="s">
        <v>581</v>
      </c>
      <c r="I317" s="148" t="s">
        <v>3</v>
      </c>
      <c r="J317" s="149" t="s">
        <v>4</v>
      </c>
      <c r="K317" s="244" t="s">
        <v>2</v>
      </c>
      <c r="L317" s="245" t="s">
        <v>5</v>
      </c>
      <c r="M317" s="245" t="s">
        <v>592</v>
      </c>
      <c r="N317" s="245" t="s">
        <v>599</v>
      </c>
      <c r="O317" s="246" t="s">
        <v>600</v>
      </c>
      <c r="P317" s="316" t="s">
        <v>472</v>
      </c>
      <c r="Q317" s="317" t="s">
        <v>485</v>
      </c>
      <c r="R317" s="317" t="s">
        <v>511</v>
      </c>
      <c r="S317" s="318" t="s">
        <v>0</v>
      </c>
    </row>
    <row r="318" spans="2:19" ht="15.75" thickBot="1" x14ac:dyDescent="0.3">
      <c r="B318" s="272">
        <v>1</v>
      </c>
      <c r="C318" s="275">
        <v>2</v>
      </c>
      <c r="D318" s="273">
        <v>3</v>
      </c>
      <c r="E318" s="274">
        <v>4</v>
      </c>
      <c r="F318" s="275">
        <v>5</v>
      </c>
      <c r="G318" s="275">
        <v>6</v>
      </c>
      <c r="H318" s="276">
        <v>7</v>
      </c>
      <c r="I318" s="276">
        <v>8</v>
      </c>
      <c r="J318" s="277">
        <v>9</v>
      </c>
      <c r="K318" s="283">
        <v>10</v>
      </c>
      <c r="L318" s="284">
        <v>11</v>
      </c>
      <c r="M318" s="284">
        <v>12</v>
      </c>
      <c r="N318" s="284">
        <v>13</v>
      </c>
      <c r="O318" s="285">
        <v>14</v>
      </c>
      <c r="P318" s="242">
        <v>15</v>
      </c>
      <c r="Q318" s="224">
        <v>16</v>
      </c>
      <c r="R318" s="224">
        <v>17</v>
      </c>
      <c r="S318" s="235">
        <v>18</v>
      </c>
    </row>
    <row r="319" spans="2:19" x14ac:dyDescent="0.25">
      <c r="B319" s="133"/>
      <c r="C319" s="134"/>
      <c r="D319" s="135"/>
      <c r="E319" s="136"/>
      <c r="F319" s="137"/>
      <c r="G319" s="137"/>
      <c r="H319" s="42">
        <f t="shared" ref="H319:H323" si="129">ROUND(G319*F319,2)</f>
        <v>0</v>
      </c>
      <c r="I319" s="42">
        <f t="shared" ref="I319:I323" si="130">H319*0.124</f>
        <v>0</v>
      </c>
      <c r="J319" s="195">
        <f t="shared" ref="J319:J323" si="131">+H319+I319</f>
        <v>0</v>
      </c>
      <c r="K319" s="143"/>
      <c r="L319" s="47"/>
      <c r="M319" s="47"/>
      <c r="N319" s="47"/>
      <c r="O319" s="48"/>
      <c r="P319" s="243"/>
      <c r="Q319" s="32"/>
      <c r="R319" s="32"/>
      <c r="S319" s="232"/>
    </row>
    <row r="320" spans="2:19" x14ac:dyDescent="0.25">
      <c r="B320" s="125"/>
      <c r="C320" s="134"/>
      <c r="D320" s="126"/>
      <c r="E320" s="127"/>
      <c r="F320" s="37"/>
      <c r="G320" s="37"/>
      <c r="H320" s="10">
        <f t="shared" si="129"/>
        <v>0</v>
      </c>
      <c r="I320" s="10">
        <f t="shared" si="130"/>
        <v>0</v>
      </c>
      <c r="J320" s="72">
        <f t="shared" si="131"/>
        <v>0</v>
      </c>
      <c r="K320" s="138"/>
      <c r="L320" s="10"/>
      <c r="M320" s="10"/>
      <c r="N320" s="10"/>
      <c r="O320" s="40"/>
      <c r="P320" s="243"/>
      <c r="Q320" s="32"/>
      <c r="R320" s="32"/>
      <c r="S320" s="232"/>
    </row>
    <row r="321" spans="2:19" x14ac:dyDescent="0.25">
      <c r="B321" s="125"/>
      <c r="C321" s="134"/>
      <c r="D321" s="126"/>
      <c r="E321" s="127"/>
      <c r="F321" s="37"/>
      <c r="G321" s="37"/>
      <c r="H321" s="10">
        <f t="shared" si="129"/>
        <v>0</v>
      </c>
      <c r="I321" s="10">
        <f t="shared" si="130"/>
        <v>0</v>
      </c>
      <c r="J321" s="72">
        <f t="shared" si="131"/>
        <v>0</v>
      </c>
      <c r="K321" s="138"/>
      <c r="L321" s="10"/>
      <c r="M321" s="10"/>
      <c r="N321" s="10"/>
      <c r="O321" s="40"/>
      <c r="P321" s="243"/>
      <c r="Q321" s="32"/>
      <c r="R321" s="32"/>
      <c r="S321" s="232"/>
    </row>
    <row r="322" spans="2:19" x14ac:dyDescent="0.25">
      <c r="B322" s="125"/>
      <c r="C322" s="134"/>
      <c r="D322" s="126"/>
      <c r="E322" s="127"/>
      <c r="F322" s="37"/>
      <c r="G322" s="37"/>
      <c r="H322" s="10">
        <f t="shared" si="129"/>
        <v>0</v>
      </c>
      <c r="I322" s="10">
        <f t="shared" si="130"/>
        <v>0</v>
      </c>
      <c r="J322" s="72">
        <f t="shared" si="131"/>
        <v>0</v>
      </c>
      <c r="K322" s="138"/>
      <c r="L322" s="10"/>
      <c r="M322" s="10"/>
      <c r="N322" s="10"/>
      <c r="O322" s="40"/>
      <c r="P322" s="243"/>
      <c r="Q322" s="32"/>
      <c r="R322" s="32"/>
      <c r="S322" s="232"/>
    </row>
    <row r="323" spans="2:19" ht="15.75" thickBot="1" x14ac:dyDescent="0.3">
      <c r="B323" s="128"/>
      <c r="C323" s="129"/>
      <c r="D323" s="130"/>
      <c r="E323" s="131"/>
      <c r="F323" s="132"/>
      <c r="G323" s="132"/>
      <c r="H323" s="78">
        <f t="shared" si="129"/>
        <v>0</v>
      </c>
      <c r="I323" s="78">
        <f t="shared" si="130"/>
        <v>0</v>
      </c>
      <c r="J323" s="196">
        <f t="shared" si="131"/>
        <v>0</v>
      </c>
      <c r="K323" s="139"/>
      <c r="L323" s="78"/>
      <c r="M323" s="78"/>
      <c r="N323" s="78"/>
      <c r="O323" s="79"/>
      <c r="P323" s="243"/>
      <c r="Q323" s="32"/>
      <c r="R323" s="32"/>
      <c r="S323" s="232"/>
    </row>
    <row r="324" spans="2:19" ht="15.75" thickBot="1" x14ac:dyDescent="0.3">
      <c r="B324" s="413" t="s">
        <v>491</v>
      </c>
      <c r="C324" s="423"/>
      <c r="D324" s="424"/>
      <c r="E324" s="413"/>
      <c r="F324" s="423"/>
      <c r="G324" s="425"/>
      <c r="H324" s="150">
        <f t="shared" ref="H324:O324" si="132">SUM(H319:H323)</f>
        <v>0</v>
      </c>
      <c r="I324" s="150">
        <f t="shared" si="132"/>
        <v>0</v>
      </c>
      <c r="J324" s="151">
        <f t="shared" si="132"/>
        <v>0</v>
      </c>
      <c r="K324" s="387"/>
      <c r="L324" s="388"/>
      <c r="M324" s="286">
        <f t="shared" si="132"/>
        <v>0</v>
      </c>
      <c r="N324" s="286">
        <f t="shared" si="132"/>
        <v>0</v>
      </c>
      <c r="O324" s="199">
        <f t="shared" si="132"/>
        <v>0</v>
      </c>
      <c r="P324" s="225"/>
      <c r="Q324" s="108"/>
      <c r="R324" s="108"/>
      <c r="S324" s="109"/>
    </row>
    <row r="325" spans="2:19" ht="15.75" thickBot="1" x14ac:dyDescent="0.3"/>
    <row r="326" spans="2:19" ht="20.25" customHeight="1" thickBot="1" x14ac:dyDescent="0.3">
      <c r="B326" s="393" t="s">
        <v>547</v>
      </c>
      <c r="C326" s="394"/>
      <c r="D326" s="394"/>
      <c r="E326" s="394"/>
      <c r="F326" s="394"/>
      <c r="G326" s="394"/>
      <c r="H326" s="394"/>
      <c r="I326" s="394"/>
      <c r="J326" s="394"/>
      <c r="K326" s="394"/>
      <c r="L326" s="394"/>
      <c r="M326" s="395"/>
      <c r="N326" s="396"/>
      <c r="O326" s="397"/>
    </row>
    <row r="327" spans="2:19" ht="64.5" customHeight="1" thickBot="1" x14ac:dyDescent="0.3">
      <c r="B327" s="418" t="s">
        <v>603</v>
      </c>
      <c r="C327" s="419"/>
      <c r="D327" s="419"/>
      <c r="E327" s="419"/>
      <c r="F327" s="419"/>
      <c r="G327" s="419"/>
      <c r="H327" s="419"/>
      <c r="I327" s="419"/>
      <c r="J327" s="420"/>
      <c r="K327" s="389" t="s">
        <v>572</v>
      </c>
      <c r="L327" s="390"/>
      <c r="M327" s="390"/>
      <c r="N327" s="391"/>
      <c r="O327" s="392"/>
    </row>
    <row r="328" spans="2:19" ht="51.75" thickBot="1" x14ac:dyDescent="0.3">
      <c r="B328" s="147" t="s">
        <v>473</v>
      </c>
      <c r="C328" s="355" t="s">
        <v>621</v>
      </c>
      <c r="D328" s="455" t="s">
        <v>497</v>
      </c>
      <c r="E328" s="456"/>
      <c r="F328" s="456"/>
      <c r="G328" s="457"/>
      <c r="H328" s="187" t="s">
        <v>581</v>
      </c>
      <c r="I328" s="145" t="s">
        <v>3</v>
      </c>
      <c r="J328" s="146" t="s">
        <v>4</v>
      </c>
      <c r="K328" s="244" t="s">
        <v>2</v>
      </c>
      <c r="L328" s="245" t="s">
        <v>5</v>
      </c>
      <c r="M328" s="245" t="s">
        <v>592</v>
      </c>
      <c r="N328" s="245" t="s">
        <v>599</v>
      </c>
      <c r="O328" s="246" t="s">
        <v>600</v>
      </c>
      <c r="P328" s="316" t="s">
        <v>472</v>
      </c>
      <c r="Q328" s="317" t="s">
        <v>485</v>
      </c>
      <c r="R328" s="317" t="s">
        <v>511</v>
      </c>
      <c r="S328" s="318" t="s">
        <v>0</v>
      </c>
    </row>
    <row r="329" spans="2:19" ht="15.75" thickBot="1" x14ac:dyDescent="0.3">
      <c r="B329" s="188">
        <v>1</v>
      </c>
      <c r="C329" s="189">
        <v>2</v>
      </c>
      <c r="D329" s="421">
        <v>3</v>
      </c>
      <c r="E329" s="422"/>
      <c r="F329" s="422"/>
      <c r="G329" s="461"/>
      <c r="H329" s="190">
        <v>4</v>
      </c>
      <c r="I329" s="190">
        <v>5</v>
      </c>
      <c r="J329" s="194">
        <v>6</v>
      </c>
      <c r="K329" s="283">
        <v>7</v>
      </c>
      <c r="L329" s="284">
        <v>8</v>
      </c>
      <c r="M329" s="284">
        <v>9</v>
      </c>
      <c r="N329" s="284">
        <v>10</v>
      </c>
      <c r="O329" s="285">
        <v>11</v>
      </c>
      <c r="P329" s="200">
        <v>12</v>
      </c>
      <c r="Q329" s="192">
        <v>13</v>
      </c>
      <c r="R329" s="191">
        <v>14</v>
      </c>
      <c r="S329" s="192">
        <v>15</v>
      </c>
    </row>
    <row r="330" spans="2:19" x14ac:dyDescent="0.25">
      <c r="B330" s="133"/>
      <c r="C330" s="134"/>
      <c r="D330" s="409"/>
      <c r="E330" s="409"/>
      <c r="F330" s="409"/>
      <c r="G330" s="410"/>
      <c r="H330" s="140"/>
      <c r="I330" s="42">
        <f t="shared" ref="I330:I334" si="133">H330*0.124</f>
        <v>0</v>
      </c>
      <c r="J330" s="195">
        <f t="shared" ref="J330:J334" si="134">+H330+I330</f>
        <v>0</v>
      </c>
      <c r="K330" s="143"/>
      <c r="L330" s="47"/>
      <c r="M330" s="47"/>
      <c r="N330" s="47"/>
      <c r="O330" s="48"/>
      <c r="P330" s="243"/>
      <c r="Q330" s="32"/>
      <c r="R330" s="32"/>
      <c r="S330" s="232"/>
    </row>
    <row r="331" spans="2:19" x14ac:dyDescent="0.25">
      <c r="B331" s="125"/>
      <c r="C331" s="134"/>
      <c r="D331" s="462"/>
      <c r="E331" s="462"/>
      <c r="F331" s="462"/>
      <c r="G331" s="463"/>
      <c r="H331" s="138"/>
      <c r="I331" s="10">
        <f t="shared" si="133"/>
        <v>0</v>
      </c>
      <c r="J331" s="72">
        <f t="shared" si="134"/>
        <v>0</v>
      </c>
      <c r="K331" s="138"/>
      <c r="L331" s="10"/>
      <c r="M331" s="10"/>
      <c r="N331" s="10"/>
      <c r="O331" s="40"/>
      <c r="P331" s="243"/>
      <c r="Q331" s="32"/>
      <c r="R331" s="32"/>
      <c r="S331" s="232"/>
    </row>
    <row r="332" spans="2:19" x14ac:dyDescent="0.25">
      <c r="B332" s="125"/>
      <c r="C332" s="134"/>
      <c r="D332" s="462"/>
      <c r="E332" s="462"/>
      <c r="F332" s="462"/>
      <c r="G332" s="463"/>
      <c r="H332" s="138"/>
      <c r="I332" s="10">
        <f t="shared" ref="I332" si="135">H332*0.124</f>
        <v>0</v>
      </c>
      <c r="J332" s="72">
        <f t="shared" ref="J332" si="136">+H332+I332</f>
        <v>0</v>
      </c>
      <c r="K332" s="138"/>
      <c r="L332" s="10"/>
      <c r="M332" s="10"/>
      <c r="N332" s="10"/>
      <c r="O332" s="40"/>
      <c r="P332" s="243"/>
      <c r="Q332" s="32"/>
      <c r="R332" s="32"/>
      <c r="S332" s="232"/>
    </row>
    <row r="333" spans="2:19" x14ac:dyDescent="0.25">
      <c r="B333" s="125"/>
      <c r="C333" s="134"/>
      <c r="D333" s="462"/>
      <c r="E333" s="462"/>
      <c r="F333" s="462"/>
      <c r="G333" s="463"/>
      <c r="H333" s="138"/>
      <c r="I333" s="10">
        <f t="shared" si="133"/>
        <v>0</v>
      </c>
      <c r="J333" s="72">
        <f t="shared" si="134"/>
        <v>0</v>
      </c>
      <c r="K333" s="138"/>
      <c r="L333" s="10"/>
      <c r="M333" s="10"/>
      <c r="N333" s="10"/>
      <c r="O333" s="40"/>
      <c r="P333" s="243"/>
      <c r="Q333" s="32"/>
      <c r="R333" s="32"/>
      <c r="S333" s="232"/>
    </row>
    <row r="334" spans="2:19" ht="15.75" thickBot="1" x14ac:dyDescent="0.3">
      <c r="B334" s="128"/>
      <c r="C334" s="134"/>
      <c r="D334" s="464"/>
      <c r="E334" s="464"/>
      <c r="F334" s="464"/>
      <c r="G334" s="465"/>
      <c r="H334" s="139"/>
      <c r="I334" s="78">
        <f t="shared" si="133"/>
        <v>0</v>
      </c>
      <c r="J334" s="196">
        <f t="shared" si="134"/>
        <v>0</v>
      </c>
      <c r="K334" s="139"/>
      <c r="L334" s="78"/>
      <c r="M334" s="78"/>
      <c r="N334" s="78"/>
      <c r="O334" s="79"/>
      <c r="P334" s="243"/>
      <c r="Q334" s="32"/>
      <c r="R334" s="32"/>
      <c r="S334" s="232"/>
    </row>
    <row r="335" spans="2:19" ht="15.75" thickBot="1" x14ac:dyDescent="0.3">
      <c r="B335" s="466" t="s">
        <v>491</v>
      </c>
      <c r="C335" s="467"/>
      <c r="D335" s="467"/>
      <c r="E335" s="467"/>
      <c r="F335" s="467"/>
      <c r="G335" s="468"/>
      <c r="H335" s="154">
        <f>SUM(H330:H334)</f>
        <v>0</v>
      </c>
      <c r="I335" s="154">
        <f t="shared" ref="I335:O335" si="137">SUM(I330:I334)</f>
        <v>0</v>
      </c>
      <c r="J335" s="154">
        <f t="shared" si="137"/>
        <v>0</v>
      </c>
      <c r="K335" s="387"/>
      <c r="L335" s="388"/>
      <c r="M335" s="286">
        <f t="shared" si="137"/>
        <v>0</v>
      </c>
      <c r="N335" s="286">
        <f t="shared" si="137"/>
        <v>0</v>
      </c>
      <c r="O335" s="199">
        <f t="shared" si="137"/>
        <v>0</v>
      </c>
      <c r="P335" s="225"/>
      <c r="Q335" s="108"/>
      <c r="R335" s="108"/>
      <c r="S335" s="109"/>
    </row>
    <row r="336" spans="2:19" ht="15.75" thickBot="1" x14ac:dyDescent="0.3"/>
    <row r="337" spans="2:19" ht="20.25" customHeight="1" thickBot="1" x14ac:dyDescent="0.3">
      <c r="B337" s="393" t="s">
        <v>548</v>
      </c>
      <c r="C337" s="394"/>
      <c r="D337" s="394"/>
      <c r="E337" s="394"/>
      <c r="F337" s="394"/>
      <c r="G337" s="394"/>
      <c r="H337" s="394"/>
      <c r="I337" s="394"/>
      <c r="J337" s="394"/>
      <c r="K337" s="394"/>
      <c r="L337" s="394"/>
      <c r="M337" s="395"/>
      <c r="N337" s="396"/>
      <c r="O337" s="397"/>
    </row>
    <row r="338" spans="2:19" ht="15.75" thickBot="1" x14ac:dyDescent="0.3">
      <c r="B338" s="398" t="s">
        <v>512</v>
      </c>
      <c r="C338" s="399"/>
      <c r="D338" s="399"/>
      <c r="E338" s="399"/>
      <c r="F338" s="399"/>
      <c r="G338" s="399"/>
      <c r="H338" s="399"/>
      <c r="I338" s="399"/>
      <c r="J338" s="399"/>
      <c r="K338" s="399"/>
      <c r="L338" s="399"/>
      <c r="M338" s="400"/>
      <c r="N338" s="400"/>
      <c r="O338" s="401"/>
    </row>
    <row r="339" spans="2:19" ht="43.5" customHeight="1" thickBot="1" x14ac:dyDescent="0.3">
      <c r="B339" s="418" t="s">
        <v>605</v>
      </c>
      <c r="C339" s="419"/>
      <c r="D339" s="419"/>
      <c r="E339" s="419"/>
      <c r="F339" s="419"/>
      <c r="G339" s="419"/>
      <c r="H339" s="419"/>
      <c r="I339" s="419"/>
      <c r="J339" s="420"/>
      <c r="K339" s="389" t="s">
        <v>572</v>
      </c>
      <c r="L339" s="390"/>
      <c r="M339" s="390"/>
      <c r="N339" s="391"/>
      <c r="O339" s="392"/>
    </row>
    <row r="340" spans="2:19" ht="51.75" thickBot="1" x14ac:dyDescent="0.3">
      <c r="B340" s="183" t="s">
        <v>473</v>
      </c>
      <c r="C340" s="355" t="s">
        <v>621</v>
      </c>
      <c r="D340" s="436" t="s">
        <v>498</v>
      </c>
      <c r="E340" s="436"/>
      <c r="F340" s="436" t="s">
        <v>499</v>
      </c>
      <c r="G340" s="437"/>
      <c r="H340" s="187" t="s">
        <v>581</v>
      </c>
      <c r="I340" s="184" t="s">
        <v>3</v>
      </c>
      <c r="J340" s="185" t="s">
        <v>4</v>
      </c>
      <c r="K340" s="244" t="s">
        <v>2</v>
      </c>
      <c r="L340" s="245" t="s">
        <v>5</v>
      </c>
      <c r="M340" s="245" t="s">
        <v>592</v>
      </c>
      <c r="N340" s="245" t="s">
        <v>599</v>
      </c>
      <c r="O340" s="246" t="s">
        <v>600</v>
      </c>
      <c r="P340" s="316" t="s">
        <v>472</v>
      </c>
      <c r="Q340" s="317" t="s">
        <v>485</v>
      </c>
      <c r="R340" s="317" t="s">
        <v>511</v>
      </c>
      <c r="S340" s="318" t="s">
        <v>0</v>
      </c>
    </row>
    <row r="341" spans="2:19" ht="15.75" thickBot="1" x14ac:dyDescent="0.3">
      <c r="B341" s="188">
        <v>1</v>
      </c>
      <c r="C341" s="189">
        <v>2</v>
      </c>
      <c r="D341" s="421">
        <v>3</v>
      </c>
      <c r="E341" s="422"/>
      <c r="F341" s="422"/>
      <c r="G341" s="422"/>
      <c r="H341" s="278">
        <v>4</v>
      </c>
      <c r="I341" s="276">
        <v>5</v>
      </c>
      <c r="J341" s="277">
        <v>6</v>
      </c>
      <c r="K341" s="283">
        <v>7</v>
      </c>
      <c r="L341" s="284">
        <v>8</v>
      </c>
      <c r="M341" s="284">
        <v>9</v>
      </c>
      <c r="N341" s="284">
        <v>10</v>
      </c>
      <c r="O341" s="285">
        <v>11</v>
      </c>
      <c r="P341" s="200">
        <v>12</v>
      </c>
      <c r="Q341" s="192">
        <v>13</v>
      </c>
      <c r="R341" s="191">
        <v>14</v>
      </c>
      <c r="S341" s="192">
        <v>15</v>
      </c>
    </row>
    <row r="342" spans="2:19" x14ac:dyDescent="0.25">
      <c r="B342" s="141"/>
      <c r="C342" s="356"/>
      <c r="D342" s="438"/>
      <c r="E342" s="438"/>
      <c r="F342" s="438"/>
      <c r="G342" s="439"/>
      <c r="H342" s="143"/>
      <c r="I342" s="47">
        <f t="shared" ref="I342:I346" si="138">H342*0.124</f>
        <v>0</v>
      </c>
      <c r="J342" s="257">
        <f t="shared" ref="J342:J346" si="139">+H342+I342</f>
        <v>0</v>
      </c>
      <c r="K342" s="143"/>
      <c r="L342" s="47"/>
      <c r="M342" s="47"/>
      <c r="N342" s="47"/>
      <c r="O342" s="48"/>
      <c r="P342" s="243"/>
      <c r="Q342" s="32"/>
      <c r="R342" s="32"/>
      <c r="S342" s="232"/>
    </row>
    <row r="343" spans="2:19" x14ac:dyDescent="0.25">
      <c r="B343" s="125"/>
      <c r="C343" s="354"/>
      <c r="D343" s="409"/>
      <c r="E343" s="409"/>
      <c r="F343" s="409"/>
      <c r="G343" s="410"/>
      <c r="H343" s="138"/>
      <c r="I343" s="10">
        <f t="shared" si="138"/>
        <v>0</v>
      </c>
      <c r="J343" s="72">
        <f t="shared" si="139"/>
        <v>0</v>
      </c>
      <c r="K343" s="138"/>
      <c r="L343" s="10"/>
      <c r="M343" s="10"/>
      <c r="N343" s="10"/>
      <c r="O343" s="40"/>
      <c r="P343" s="243"/>
      <c r="Q343" s="32"/>
      <c r="R343" s="32"/>
      <c r="S343" s="232"/>
    </row>
    <row r="344" spans="2:19" x14ac:dyDescent="0.25">
      <c r="B344" s="125"/>
      <c r="C344" s="354"/>
      <c r="D344" s="409"/>
      <c r="E344" s="409"/>
      <c r="F344" s="409"/>
      <c r="G344" s="410"/>
      <c r="H344" s="138"/>
      <c r="I344" s="10">
        <f t="shared" si="138"/>
        <v>0</v>
      </c>
      <c r="J344" s="72">
        <f t="shared" si="139"/>
        <v>0</v>
      </c>
      <c r="K344" s="138"/>
      <c r="L344" s="10"/>
      <c r="M344" s="10"/>
      <c r="N344" s="10"/>
      <c r="O344" s="40"/>
      <c r="P344" s="243"/>
      <c r="Q344" s="32"/>
      <c r="R344" s="32"/>
      <c r="S344" s="232"/>
    </row>
    <row r="345" spans="2:19" x14ac:dyDescent="0.25">
      <c r="B345" s="125"/>
      <c r="C345" s="354"/>
      <c r="D345" s="409"/>
      <c r="E345" s="409"/>
      <c r="F345" s="409"/>
      <c r="G345" s="410"/>
      <c r="H345" s="138"/>
      <c r="I345" s="10">
        <f t="shared" si="138"/>
        <v>0</v>
      </c>
      <c r="J345" s="72">
        <f t="shared" si="139"/>
        <v>0</v>
      </c>
      <c r="K345" s="138"/>
      <c r="L345" s="10"/>
      <c r="M345" s="10"/>
      <c r="N345" s="10"/>
      <c r="O345" s="40"/>
      <c r="P345" s="243"/>
      <c r="Q345" s="32"/>
      <c r="R345" s="32"/>
      <c r="S345" s="232"/>
    </row>
    <row r="346" spans="2:19" ht="15.75" thickBot="1" x14ac:dyDescent="0.3">
      <c r="B346" s="128"/>
      <c r="C346" s="357"/>
      <c r="D346" s="411"/>
      <c r="E346" s="411"/>
      <c r="F346" s="411"/>
      <c r="G346" s="412"/>
      <c r="H346" s="139"/>
      <c r="I346" s="78">
        <f t="shared" si="138"/>
        <v>0</v>
      </c>
      <c r="J346" s="196">
        <f t="shared" si="139"/>
        <v>0</v>
      </c>
      <c r="K346" s="139"/>
      <c r="L346" s="78"/>
      <c r="M346" s="78"/>
      <c r="N346" s="78"/>
      <c r="O346" s="79"/>
      <c r="P346" s="243"/>
      <c r="Q346" s="32"/>
      <c r="R346" s="32"/>
      <c r="S346" s="232"/>
    </row>
    <row r="347" spans="2:19" ht="15.75" thickBot="1" x14ac:dyDescent="0.3">
      <c r="B347" s="413" t="s">
        <v>491</v>
      </c>
      <c r="C347" s="414"/>
      <c r="D347" s="414"/>
      <c r="E347" s="414"/>
      <c r="F347" s="414"/>
      <c r="G347" s="440"/>
      <c r="H347" s="152">
        <f>SUM(H342:H346)</f>
        <v>0</v>
      </c>
      <c r="I347" s="152">
        <f>SUM(I342:I346)</f>
        <v>0</v>
      </c>
      <c r="J347" s="279">
        <f>SUM(J342:J346)</f>
        <v>0</v>
      </c>
      <c r="K347" s="387"/>
      <c r="L347" s="388"/>
      <c r="M347" s="286">
        <f>SUM(M342:M346)</f>
        <v>0</v>
      </c>
      <c r="N347" s="286">
        <f t="shared" ref="N347:O347" si="140">SUM(N342:N346)</f>
        <v>0</v>
      </c>
      <c r="O347" s="199">
        <f t="shared" si="140"/>
        <v>0</v>
      </c>
      <c r="P347" s="251"/>
      <c r="Q347" s="108"/>
      <c r="R347" s="108"/>
      <c r="S347" s="109"/>
    </row>
    <row r="348" spans="2:19" ht="15.75" thickBot="1" x14ac:dyDescent="0.3"/>
    <row r="349" spans="2:19" ht="25.5" customHeight="1" thickBot="1" x14ac:dyDescent="0.3">
      <c r="B349" s="393" t="s">
        <v>549</v>
      </c>
      <c r="C349" s="394"/>
      <c r="D349" s="394"/>
      <c r="E349" s="394"/>
      <c r="F349" s="394"/>
      <c r="G349" s="394"/>
      <c r="H349" s="394"/>
      <c r="I349" s="394"/>
      <c r="J349" s="394"/>
      <c r="K349" s="394"/>
      <c r="L349" s="394"/>
      <c r="M349" s="395"/>
      <c r="N349" s="396"/>
      <c r="O349" s="397"/>
    </row>
    <row r="350" spans="2:19" ht="15.75" thickBot="1" x14ac:dyDescent="0.3">
      <c r="B350" s="398" t="s">
        <v>512</v>
      </c>
      <c r="C350" s="399"/>
      <c r="D350" s="399"/>
      <c r="E350" s="399"/>
      <c r="F350" s="399"/>
      <c r="G350" s="399"/>
      <c r="H350" s="399"/>
      <c r="I350" s="399"/>
      <c r="J350" s="399"/>
      <c r="K350" s="399"/>
      <c r="L350" s="399"/>
      <c r="M350" s="400"/>
      <c r="N350" s="400"/>
      <c r="O350" s="401"/>
    </row>
    <row r="351" spans="2:19" ht="43.5" customHeight="1" thickBot="1" x14ac:dyDescent="0.3">
      <c r="B351" s="418" t="s">
        <v>604</v>
      </c>
      <c r="C351" s="419"/>
      <c r="D351" s="419"/>
      <c r="E351" s="419"/>
      <c r="F351" s="419"/>
      <c r="G351" s="419"/>
      <c r="H351" s="419"/>
      <c r="I351" s="419"/>
      <c r="J351" s="420"/>
      <c r="K351" s="389" t="s">
        <v>572</v>
      </c>
      <c r="L351" s="390"/>
      <c r="M351" s="390"/>
      <c r="N351" s="391"/>
      <c r="O351" s="392"/>
    </row>
    <row r="352" spans="2:19" ht="51.75" thickBot="1" x14ac:dyDescent="0.3">
      <c r="B352" s="183" t="s">
        <v>473</v>
      </c>
      <c r="C352" s="355" t="s">
        <v>621</v>
      </c>
      <c r="D352" s="436" t="s">
        <v>498</v>
      </c>
      <c r="E352" s="436"/>
      <c r="F352" s="436" t="s">
        <v>499</v>
      </c>
      <c r="G352" s="437"/>
      <c r="H352" s="187" t="s">
        <v>581</v>
      </c>
      <c r="I352" s="237" t="s">
        <v>3</v>
      </c>
      <c r="J352" s="238" t="s">
        <v>4</v>
      </c>
      <c r="K352" s="244" t="s">
        <v>2</v>
      </c>
      <c r="L352" s="245" t="s">
        <v>5</v>
      </c>
      <c r="M352" s="245" t="s">
        <v>592</v>
      </c>
      <c r="N352" s="245" t="s">
        <v>599</v>
      </c>
      <c r="O352" s="246" t="s">
        <v>600</v>
      </c>
      <c r="P352" s="316" t="s">
        <v>472</v>
      </c>
      <c r="Q352" s="317" t="s">
        <v>485</v>
      </c>
      <c r="R352" s="317" t="s">
        <v>511</v>
      </c>
      <c r="S352" s="318" t="s">
        <v>0</v>
      </c>
    </row>
    <row r="353" spans="2:19" ht="15.75" thickBot="1" x14ac:dyDescent="0.3">
      <c r="B353" s="188">
        <v>1</v>
      </c>
      <c r="C353" s="189">
        <v>2</v>
      </c>
      <c r="D353" s="421">
        <v>3</v>
      </c>
      <c r="E353" s="422"/>
      <c r="F353" s="422"/>
      <c r="G353" s="422"/>
      <c r="H353" s="278">
        <v>4</v>
      </c>
      <c r="I353" s="276">
        <v>5</v>
      </c>
      <c r="J353" s="277">
        <v>6</v>
      </c>
      <c r="K353" s="283">
        <v>7</v>
      </c>
      <c r="L353" s="284">
        <v>8</v>
      </c>
      <c r="M353" s="284">
        <v>9</v>
      </c>
      <c r="N353" s="284">
        <v>10</v>
      </c>
      <c r="O353" s="285">
        <v>11</v>
      </c>
      <c r="P353" s="200">
        <v>12</v>
      </c>
      <c r="Q353" s="192">
        <v>13</v>
      </c>
      <c r="R353" s="191">
        <v>14</v>
      </c>
      <c r="S353" s="192">
        <v>15</v>
      </c>
    </row>
    <row r="354" spans="2:19" x14ac:dyDescent="0.25">
      <c r="B354" s="141" t="s">
        <v>571</v>
      </c>
      <c r="C354" s="142"/>
      <c r="D354" s="438" t="s">
        <v>570</v>
      </c>
      <c r="E354" s="438"/>
      <c r="F354" s="438"/>
      <c r="G354" s="439"/>
      <c r="H354" s="143">
        <v>20000</v>
      </c>
      <c r="I354" s="47">
        <f t="shared" ref="I354:I358" si="141">H354*0.124</f>
        <v>2480</v>
      </c>
      <c r="J354" s="257">
        <f t="shared" ref="J354:J358" si="142">+H354+I354</f>
        <v>22480</v>
      </c>
      <c r="K354" s="143">
        <v>0.5</v>
      </c>
      <c r="L354" s="47">
        <f>M354/K354</f>
        <v>20000</v>
      </c>
      <c r="M354" s="47">
        <f>'Πίνακας αναδρομικών δαπανών '!R12</f>
        <v>10000</v>
      </c>
      <c r="N354" s="47">
        <f>'Πίνακας αναδρομικών δαπανών '!T11</f>
        <v>2400</v>
      </c>
      <c r="O354" s="48">
        <f>'Πίνακας αναδρομικών δαπανών '!U11</f>
        <v>12400</v>
      </c>
      <c r="P354" s="243"/>
      <c r="Q354" s="32"/>
      <c r="R354" s="32"/>
      <c r="S354" s="232"/>
    </row>
    <row r="355" spans="2:19" x14ac:dyDescent="0.25">
      <c r="B355" s="125"/>
      <c r="C355" s="36"/>
      <c r="D355" s="409"/>
      <c r="E355" s="409"/>
      <c r="F355" s="409"/>
      <c r="G355" s="410"/>
      <c r="H355" s="138"/>
      <c r="I355" s="10">
        <f t="shared" si="141"/>
        <v>0</v>
      </c>
      <c r="J355" s="72">
        <f t="shared" si="142"/>
        <v>0</v>
      </c>
      <c r="K355" s="138"/>
      <c r="L355" s="10"/>
      <c r="M355" s="10"/>
      <c r="N355" s="10"/>
      <c r="O355" s="40"/>
      <c r="P355" s="243"/>
      <c r="Q355" s="32"/>
      <c r="R355" s="32"/>
      <c r="S355" s="232"/>
    </row>
    <row r="356" spans="2:19" x14ac:dyDescent="0.25">
      <c r="B356" s="125"/>
      <c r="C356" s="36"/>
      <c r="D356" s="409"/>
      <c r="E356" s="409"/>
      <c r="F356" s="409"/>
      <c r="G356" s="410"/>
      <c r="H356" s="138"/>
      <c r="I356" s="10">
        <f t="shared" si="141"/>
        <v>0</v>
      </c>
      <c r="J356" s="72">
        <f t="shared" si="142"/>
        <v>0</v>
      </c>
      <c r="K356" s="138"/>
      <c r="L356" s="10"/>
      <c r="M356" s="10"/>
      <c r="N356" s="10"/>
      <c r="O356" s="40"/>
      <c r="P356" s="243"/>
      <c r="Q356" s="32"/>
      <c r="R356" s="32"/>
      <c r="S356" s="232"/>
    </row>
    <row r="357" spans="2:19" x14ac:dyDescent="0.25">
      <c r="B357" s="125"/>
      <c r="C357" s="36"/>
      <c r="D357" s="409"/>
      <c r="E357" s="409"/>
      <c r="F357" s="409"/>
      <c r="G357" s="410"/>
      <c r="H357" s="138"/>
      <c r="I357" s="10">
        <f t="shared" si="141"/>
        <v>0</v>
      </c>
      <c r="J357" s="72">
        <f t="shared" si="142"/>
        <v>0</v>
      </c>
      <c r="K357" s="138"/>
      <c r="L357" s="10"/>
      <c r="M357" s="10"/>
      <c r="N357" s="10"/>
      <c r="O357" s="40"/>
      <c r="P357" s="243"/>
      <c r="Q357" s="32"/>
      <c r="R357" s="32"/>
      <c r="S357" s="232"/>
    </row>
    <row r="358" spans="2:19" ht="15.75" thickBot="1" x14ac:dyDescent="0.3">
      <c r="B358" s="128"/>
      <c r="C358" s="129"/>
      <c r="D358" s="411"/>
      <c r="E358" s="411"/>
      <c r="F358" s="411"/>
      <c r="G358" s="412"/>
      <c r="H358" s="139"/>
      <c r="I358" s="78">
        <f t="shared" si="141"/>
        <v>0</v>
      </c>
      <c r="J358" s="196">
        <f t="shared" si="142"/>
        <v>0</v>
      </c>
      <c r="K358" s="139"/>
      <c r="L358" s="78"/>
      <c r="M358" s="78"/>
      <c r="N358" s="78"/>
      <c r="O358" s="79"/>
      <c r="P358" s="243"/>
      <c r="Q358" s="32"/>
      <c r="R358" s="32"/>
      <c r="S358" s="232"/>
    </row>
    <row r="359" spans="2:19" ht="15.75" thickBot="1" x14ac:dyDescent="0.3">
      <c r="B359" s="413" t="s">
        <v>491</v>
      </c>
      <c r="C359" s="414"/>
      <c r="D359" s="414"/>
      <c r="E359" s="414"/>
      <c r="F359" s="414"/>
      <c r="G359" s="414"/>
      <c r="H359" s="282">
        <f>SUM(H354:H358)</f>
        <v>20000</v>
      </c>
      <c r="I359" s="280">
        <f>SUM(I354:I358)</f>
        <v>2480</v>
      </c>
      <c r="J359" s="281">
        <f>SUM(J354:J358)</f>
        <v>22480</v>
      </c>
      <c r="K359" s="387" t="s">
        <v>593</v>
      </c>
      <c r="L359" s="388"/>
      <c r="M359" s="286">
        <f>SUM(M354:M358)</f>
        <v>10000</v>
      </c>
      <c r="N359" s="286">
        <f t="shared" ref="N359:O359" si="143">SUM(N354:N358)</f>
        <v>2400</v>
      </c>
      <c r="O359" s="199">
        <f t="shared" si="143"/>
        <v>12400</v>
      </c>
      <c r="P359" s="251"/>
      <c r="Q359" s="108"/>
      <c r="R359" s="108"/>
      <c r="S359" s="109"/>
    </row>
    <row r="360" spans="2:19" ht="15.75" thickBot="1" x14ac:dyDescent="0.3"/>
    <row r="361" spans="2:19" ht="23.25" customHeight="1" thickBot="1" x14ac:dyDescent="0.3">
      <c r="B361" s="393" t="s">
        <v>550</v>
      </c>
      <c r="C361" s="394"/>
      <c r="D361" s="394"/>
      <c r="E361" s="394"/>
      <c r="F361" s="394"/>
      <c r="G361" s="394"/>
      <c r="H361" s="394"/>
      <c r="I361" s="394"/>
      <c r="J361" s="394"/>
      <c r="K361" s="394"/>
      <c r="L361" s="394"/>
      <c r="M361" s="395"/>
      <c r="N361" s="396"/>
      <c r="O361" s="397"/>
    </row>
    <row r="362" spans="2:19" ht="44.25" customHeight="1" thickBot="1" x14ac:dyDescent="0.3">
      <c r="B362" s="418" t="s">
        <v>644</v>
      </c>
      <c r="C362" s="419"/>
      <c r="D362" s="419"/>
      <c r="E362" s="419"/>
      <c r="F362" s="419"/>
      <c r="G362" s="419"/>
      <c r="H362" s="419"/>
      <c r="I362" s="419"/>
      <c r="J362" s="420"/>
      <c r="K362" s="389" t="s">
        <v>572</v>
      </c>
      <c r="L362" s="390"/>
      <c r="M362" s="390"/>
      <c r="N362" s="391"/>
      <c r="O362" s="392"/>
    </row>
    <row r="363" spans="2:19" ht="51.75" thickBot="1" x14ac:dyDescent="0.3">
      <c r="B363" s="183" t="s">
        <v>473</v>
      </c>
      <c r="C363" s="355" t="s">
        <v>621</v>
      </c>
      <c r="D363" s="436" t="s">
        <v>498</v>
      </c>
      <c r="E363" s="436"/>
      <c r="F363" s="436" t="s">
        <v>499</v>
      </c>
      <c r="G363" s="437"/>
      <c r="H363" s="187" t="s">
        <v>581</v>
      </c>
      <c r="I363" s="237" t="s">
        <v>3</v>
      </c>
      <c r="J363" s="238" t="s">
        <v>4</v>
      </c>
      <c r="K363" s="244" t="s">
        <v>2</v>
      </c>
      <c r="L363" s="245" t="s">
        <v>5</v>
      </c>
      <c r="M363" s="245" t="s">
        <v>592</v>
      </c>
      <c r="N363" s="245" t="s">
        <v>599</v>
      </c>
      <c r="O363" s="246" t="s">
        <v>600</v>
      </c>
      <c r="P363" s="316" t="s">
        <v>472</v>
      </c>
      <c r="Q363" s="317" t="s">
        <v>485</v>
      </c>
      <c r="R363" s="317" t="s">
        <v>511</v>
      </c>
      <c r="S363" s="318" t="s">
        <v>0</v>
      </c>
    </row>
    <row r="364" spans="2:19" ht="15.75" thickBot="1" x14ac:dyDescent="0.3">
      <c r="B364" s="188">
        <v>1</v>
      </c>
      <c r="C364" s="189">
        <v>2</v>
      </c>
      <c r="D364" s="421">
        <v>3</v>
      </c>
      <c r="E364" s="422"/>
      <c r="F364" s="422"/>
      <c r="G364" s="422"/>
      <c r="H364" s="278">
        <v>4</v>
      </c>
      <c r="I364" s="276">
        <v>5</v>
      </c>
      <c r="J364" s="277">
        <v>6</v>
      </c>
      <c r="K364" s="283">
        <v>7</v>
      </c>
      <c r="L364" s="284">
        <v>8</v>
      </c>
      <c r="M364" s="284">
        <v>9</v>
      </c>
      <c r="N364" s="284">
        <v>10</v>
      </c>
      <c r="O364" s="285">
        <v>11</v>
      </c>
      <c r="P364" s="200">
        <v>12</v>
      </c>
      <c r="Q364" s="192">
        <v>13</v>
      </c>
      <c r="R364" s="191">
        <v>14</v>
      </c>
      <c r="S364" s="192">
        <v>15</v>
      </c>
    </row>
    <row r="365" spans="2:19" x14ac:dyDescent="0.25">
      <c r="B365" s="141"/>
      <c r="C365" s="36"/>
      <c r="D365" s="438"/>
      <c r="E365" s="438"/>
      <c r="F365" s="438"/>
      <c r="G365" s="439"/>
      <c r="H365" s="143"/>
      <c r="I365" s="47">
        <f t="shared" ref="I365:I369" si="144">H365*0.124</f>
        <v>0</v>
      </c>
      <c r="J365" s="257">
        <f t="shared" ref="J365:J369" si="145">+H365+I365</f>
        <v>0</v>
      </c>
      <c r="K365" s="143"/>
      <c r="L365" s="47"/>
      <c r="M365" s="47"/>
      <c r="N365" s="47"/>
      <c r="O365" s="48"/>
      <c r="P365" s="243"/>
      <c r="Q365" s="32"/>
      <c r="R365" s="32"/>
      <c r="S365" s="232"/>
    </row>
    <row r="366" spans="2:19" x14ac:dyDescent="0.25">
      <c r="B366" s="125"/>
      <c r="C366" s="36"/>
      <c r="D366" s="409"/>
      <c r="E366" s="409"/>
      <c r="F366" s="409"/>
      <c r="G366" s="410"/>
      <c r="H366" s="138"/>
      <c r="I366" s="10">
        <f t="shared" si="144"/>
        <v>0</v>
      </c>
      <c r="J366" s="72">
        <f t="shared" si="145"/>
        <v>0</v>
      </c>
      <c r="K366" s="138"/>
      <c r="L366" s="10"/>
      <c r="M366" s="10"/>
      <c r="N366" s="10"/>
      <c r="O366" s="40"/>
      <c r="P366" s="243"/>
      <c r="Q366" s="32"/>
      <c r="R366" s="32"/>
      <c r="S366" s="232"/>
    </row>
    <row r="367" spans="2:19" x14ac:dyDescent="0.25">
      <c r="B367" s="125"/>
      <c r="C367" s="36"/>
      <c r="D367" s="409"/>
      <c r="E367" s="409"/>
      <c r="F367" s="409"/>
      <c r="G367" s="410"/>
      <c r="H367" s="138"/>
      <c r="I367" s="10">
        <f t="shared" si="144"/>
        <v>0</v>
      </c>
      <c r="J367" s="72">
        <f t="shared" si="145"/>
        <v>0</v>
      </c>
      <c r="K367" s="138"/>
      <c r="L367" s="10"/>
      <c r="M367" s="10"/>
      <c r="N367" s="10"/>
      <c r="O367" s="40"/>
      <c r="P367" s="243"/>
      <c r="Q367" s="32"/>
      <c r="R367" s="32"/>
      <c r="S367" s="232"/>
    </row>
    <row r="368" spans="2:19" x14ac:dyDescent="0.25">
      <c r="B368" s="125"/>
      <c r="C368" s="36"/>
      <c r="D368" s="409"/>
      <c r="E368" s="409"/>
      <c r="F368" s="409"/>
      <c r="G368" s="410"/>
      <c r="H368" s="138"/>
      <c r="I368" s="10">
        <f t="shared" si="144"/>
        <v>0</v>
      </c>
      <c r="J368" s="72">
        <f t="shared" si="145"/>
        <v>0</v>
      </c>
      <c r="K368" s="138"/>
      <c r="L368" s="10"/>
      <c r="M368" s="10"/>
      <c r="N368" s="10"/>
      <c r="O368" s="40"/>
      <c r="P368" s="243"/>
      <c r="Q368" s="32"/>
      <c r="R368" s="32"/>
      <c r="S368" s="232"/>
    </row>
    <row r="369" spans="2:19" ht="15.75" thickBot="1" x14ac:dyDescent="0.3">
      <c r="B369" s="128"/>
      <c r="C369" s="129"/>
      <c r="D369" s="411"/>
      <c r="E369" s="411"/>
      <c r="F369" s="411"/>
      <c r="G369" s="412"/>
      <c r="H369" s="139"/>
      <c r="I369" s="78">
        <f t="shared" si="144"/>
        <v>0</v>
      </c>
      <c r="J369" s="196">
        <f t="shared" si="145"/>
        <v>0</v>
      </c>
      <c r="K369" s="139"/>
      <c r="L369" s="78"/>
      <c r="M369" s="78"/>
      <c r="N369" s="78"/>
      <c r="O369" s="79"/>
      <c r="P369" s="243"/>
      <c r="Q369" s="32"/>
      <c r="R369" s="32"/>
      <c r="S369" s="232"/>
    </row>
    <row r="370" spans="2:19" ht="15.75" thickBot="1" x14ac:dyDescent="0.3">
      <c r="B370" s="413" t="s">
        <v>491</v>
      </c>
      <c r="C370" s="414"/>
      <c r="D370" s="414"/>
      <c r="E370" s="414"/>
      <c r="F370" s="414"/>
      <c r="G370" s="414"/>
      <c r="H370" s="282">
        <f>SUM(H365:H369)</f>
        <v>0</v>
      </c>
      <c r="I370" s="280">
        <f>SUM(I365:I369)</f>
        <v>0</v>
      </c>
      <c r="J370" s="281">
        <f>SUM(J365:J369)</f>
        <v>0</v>
      </c>
      <c r="K370" s="385"/>
      <c r="L370" s="386"/>
      <c r="M370" s="152">
        <f>SUM(M365:M369)</f>
        <v>0</v>
      </c>
      <c r="N370" s="152">
        <f t="shared" ref="N370:O370" si="146">SUM(N365:N369)</f>
        <v>0</v>
      </c>
      <c r="O370" s="153">
        <f t="shared" si="146"/>
        <v>0</v>
      </c>
      <c r="P370" s="251"/>
      <c r="Q370" s="108"/>
      <c r="R370" s="108"/>
      <c r="S370" s="109"/>
    </row>
  </sheetData>
  <mergeCells count="200">
    <mergeCell ref="B359:G359"/>
    <mergeCell ref="D344:G344"/>
    <mergeCell ref="D345:G345"/>
    <mergeCell ref="D346:G346"/>
    <mergeCell ref="D329:G329"/>
    <mergeCell ref="D352:G352"/>
    <mergeCell ref="D354:G354"/>
    <mergeCell ref="D355:G355"/>
    <mergeCell ref="D356:G356"/>
    <mergeCell ref="D340:G340"/>
    <mergeCell ref="D342:G342"/>
    <mergeCell ref="D343:G343"/>
    <mergeCell ref="D331:G331"/>
    <mergeCell ref="D333:G333"/>
    <mergeCell ref="D332:G332"/>
    <mergeCell ref="D334:G334"/>
    <mergeCell ref="B335:G335"/>
    <mergeCell ref="D328:G328"/>
    <mergeCell ref="B185:B187"/>
    <mergeCell ref="B117:B138"/>
    <mergeCell ref="B140:B162"/>
    <mergeCell ref="B164:B168"/>
    <mergeCell ref="B170:B176"/>
    <mergeCell ref="B178:B183"/>
    <mergeCell ref="B177:D177"/>
    <mergeCell ref="E177:G177"/>
    <mergeCell ref="B184:D184"/>
    <mergeCell ref="E184:G184"/>
    <mergeCell ref="B219:B223"/>
    <mergeCell ref="B189:B193"/>
    <mergeCell ref="B195:B201"/>
    <mergeCell ref="B194:D194"/>
    <mergeCell ref="E194:G194"/>
    <mergeCell ref="B202:D202"/>
    <mergeCell ref="E202:G202"/>
    <mergeCell ref="B282:O282"/>
    <mergeCell ref="B293:O293"/>
    <mergeCell ref="B304:O304"/>
    <mergeCell ref="B315:O315"/>
    <mergeCell ref="B278:F278"/>
    <mergeCell ref="B266:B268"/>
    <mergeCell ref="B3:O3"/>
    <mergeCell ref="B4:O4"/>
    <mergeCell ref="B8:B9"/>
    <mergeCell ref="B30:B33"/>
    <mergeCell ref="B11:B17"/>
    <mergeCell ref="B35:F35"/>
    <mergeCell ref="B10:D10"/>
    <mergeCell ref="B18:D18"/>
    <mergeCell ref="B29:D29"/>
    <mergeCell ref="B34:D34"/>
    <mergeCell ref="E10:G10"/>
    <mergeCell ref="E18:G18"/>
    <mergeCell ref="E29:G29"/>
    <mergeCell ref="E34:G34"/>
    <mergeCell ref="K10:L10"/>
    <mergeCell ref="K18:L18"/>
    <mergeCell ref="K29:L29"/>
    <mergeCell ref="K34:L34"/>
    <mergeCell ref="B19:B28"/>
    <mergeCell ref="K5:O5"/>
    <mergeCell ref="K35:L35"/>
    <mergeCell ref="K48:L48"/>
    <mergeCell ref="K56:L56"/>
    <mergeCell ref="K69:L69"/>
    <mergeCell ref="K82:L82"/>
    <mergeCell ref="K98:L98"/>
    <mergeCell ref="B209:D209"/>
    <mergeCell ref="E209:G209"/>
    <mergeCell ref="B218:D218"/>
    <mergeCell ref="E218:G218"/>
    <mergeCell ref="B116:D116"/>
    <mergeCell ref="E116:G116"/>
    <mergeCell ref="B139:D139"/>
    <mergeCell ref="E139:G139"/>
    <mergeCell ref="B163:D163"/>
    <mergeCell ref="E163:G163"/>
    <mergeCell ref="B169:D169"/>
    <mergeCell ref="B203:B208"/>
    <mergeCell ref="B210:B217"/>
    <mergeCell ref="B83:B97"/>
    <mergeCell ref="B99:B104"/>
    <mergeCell ref="B270:B273"/>
    <mergeCell ref="B275:B276"/>
    <mergeCell ref="B258:B264"/>
    <mergeCell ref="B269:D269"/>
    <mergeCell ref="E269:G269"/>
    <mergeCell ref="B274:D274"/>
    <mergeCell ref="E274:G274"/>
    <mergeCell ref="B277:D277"/>
    <mergeCell ref="E277:G277"/>
    <mergeCell ref="B235:B243"/>
    <mergeCell ref="B245:B256"/>
    <mergeCell ref="B225:B233"/>
    <mergeCell ref="B188:D188"/>
    <mergeCell ref="B48:D48"/>
    <mergeCell ref="B56:D56"/>
    <mergeCell ref="B69:D69"/>
    <mergeCell ref="B82:D82"/>
    <mergeCell ref="E48:G48"/>
    <mergeCell ref="E56:G56"/>
    <mergeCell ref="E69:G69"/>
    <mergeCell ref="E82:G82"/>
    <mergeCell ref="B106:B115"/>
    <mergeCell ref="B98:D98"/>
    <mergeCell ref="E98:G98"/>
    <mergeCell ref="B105:D105"/>
    <mergeCell ref="B42:B47"/>
    <mergeCell ref="K39:O39"/>
    <mergeCell ref="B49:B55"/>
    <mergeCell ref="B57:B68"/>
    <mergeCell ref="B70:B81"/>
    <mergeCell ref="B38:O38"/>
    <mergeCell ref="D363:G363"/>
    <mergeCell ref="D365:G365"/>
    <mergeCell ref="D366:G366"/>
    <mergeCell ref="B324:D324"/>
    <mergeCell ref="E324:G324"/>
    <mergeCell ref="B224:D224"/>
    <mergeCell ref="E224:G224"/>
    <mergeCell ref="B244:D244"/>
    <mergeCell ref="E244:G244"/>
    <mergeCell ref="B234:D234"/>
    <mergeCell ref="E234:G234"/>
    <mergeCell ref="B257:D257"/>
    <mergeCell ref="E257:G257"/>
    <mergeCell ref="B265:D265"/>
    <mergeCell ref="E265:G265"/>
    <mergeCell ref="D357:G357"/>
    <mergeCell ref="B347:G347"/>
    <mergeCell ref="D330:G330"/>
    <mergeCell ref="D367:G367"/>
    <mergeCell ref="D368:G368"/>
    <mergeCell ref="D369:G369"/>
    <mergeCell ref="B370:G370"/>
    <mergeCell ref="B5:J5"/>
    <mergeCell ref="B39:J39"/>
    <mergeCell ref="B283:J283"/>
    <mergeCell ref="B294:J294"/>
    <mergeCell ref="B305:J305"/>
    <mergeCell ref="D364:G364"/>
    <mergeCell ref="D353:G353"/>
    <mergeCell ref="D341:G341"/>
    <mergeCell ref="B316:J316"/>
    <mergeCell ref="B327:J327"/>
    <mergeCell ref="B339:J339"/>
    <mergeCell ref="B351:J351"/>
    <mergeCell ref="B362:J362"/>
    <mergeCell ref="B291:D291"/>
    <mergeCell ref="E291:G291"/>
    <mergeCell ref="B302:D302"/>
    <mergeCell ref="E302:G302"/>
    <mergeCell ref="D358:G358"/>
    <mergeCell ref="B313:D313"/>
    <mergeCell ref="E313:G313"/>
    <mergeCell ref="K244:L244"/>
    <mergeCell ref="K257:L257"/>
    <mergeCell ref="K265:L265"/>
    <mergeCell ref="E105:G105"/>
    <mergeCell ref="K269:L269"/>
    <mergeCell ref="K105:L105"/>
    <mergeCell ref="K116:L116"/>
    <mergeCell ref="K139:L139"/>
    <mergeCell ref="K163:L163"/>
    <mergeCell ref="K169:L169"/>
    <mergeCell ref="K177:L177"/>
    <mergeCell ref="K184:L184"/>
    <mergeCell ref="K188:L188"/>
    <mergeCell ref="K194:L194"/>
    <mergeCell ref="E169:G169"/>
    <mergeCell ref="E188:G188"/>
    <mergeCell ref="K202:L202"/>
    <mergeCell ref="K209:L209"/>
    <mergeCell ref="K218:L218"/>
    <mergeCell ref="K224:L224"/>
    <mergeCell ref="K234:L234"/>
    <mergeCell ref="K370:L370"/>
    <mergeCell ref="K274:L274"/>
    <mergeCell ref="K277:L277"/>
    <mergeCell ref="K291:L291"/>
    <mergeCell ref="K302:L302"/>
    <mergeCell ref="K313:L313"/>
    <mergeCell ref="K324:L324"/>
    <mergeCell ref="K335:L335"/>
    <mergeCell ref="K347:L347"/>
    <mergeCell ref="K359:L359"/>
    <mergeCell ref="K283:O283"/>
    <mergeCell ref="K294:O294"/>
    <mergeCell ref="K305:O305"/>
    <mergeCell ref="K316:O316"/>
    <mergeCell ref="K327:O327"/>
    <mergeCell ref="K339:O339"/>
    <mergeCell ref="K351:O351"/>
    <mergeCell ref="K362:O362"/>
    <mergeCell ref="B326:O326"/>
    <mergeCell ref="B337:O337"/>
    <mergeCell ref="B338:O338"/>
    <mergeCell ref="B349:O349"/>
    <mergeCell ref="B350:O350"/>
    <mergeCell ref="B361:O361"/>
  </mergeCells>
  <phoneticPr fontId="24" type="noConversion"/>
  <dataValidations count="1">
    <dataValidation type="list" errorStyle="information" allowBlank="1" showInputMessage="1" showErrorMessage="1" errorTitle="Λάθος Τιμή" error="το ποσό εξόφλησης πρέπει να είναι μικρότερο ή ίσο του ποσού του Τιμολογίου_x000a_" sqref="Q8:Q9 Q297:Q301 Q19:Q27 Q342:Q346 Q308:Q312 Q42:Q47 Q365:Q369 Q286:Q290 Q354:Q358 Q330:Q334 Q319:Q323" xr:uid="{00000000-0002-0000-0100-000000000000}">
      <formula1>ΑΕΙΦΟΡΟΣ</formula1>
    </dataValidation>
  </dataValidations>
  <pageMargins left="0.51181102362204722" right="0.31496062992125984"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376A528E-9189-48FC-BE75-C83E1353580A}">
          <x14:formula1>
            <xm:f>ΛΙΣΤΕΣ!$B$28</xm:f>
          </x14:formula1>
          <xm:sqref>C286:C290</xm:sqref>
        </x14:dataValidation>
        <x14:dataValidation type="list" allowBlank="1" showInputMessage="1" showErrorMessage="1" xr:uid="{4812EB88-F7FA-4FC7-8C10-534A7B26FB4F}">
          <x14:formula1>
            <xm:f>ΛΙΣΤΕΣ!$B$31:$B$34</xm:f>
          </x14:formula1>
          <xm:sqref>C297:C301</xm:sqref>
        </x14:dataValidation>
        <x14:dataValidation type="list" allowBlank="1" showInputMessage="1" showErrorMessage="1" xr:uid="{007C736C-5695-4354-A8FD-21A641861C7F}">
          <x14:formula1>
            <xm:f>ΛΙΣΤΕΣ!$B$37</xm:f>
          </x14:formula1>
          <xm:sqref>C308:C312</xm:sqref>
        </x14:dataValidation>
        <x14:dataValidation type="list" allowBlank="1" showInputMessage="1" showErrorMessage="1" xr:uid="{040A14A1-2EC4-498E-9613-A658C4FC1724}">
          <x14:formula1>
            <xm:f>ΛΙΣΤΕΣ!$B$40</xm:f>
          </x14:formula1>
          <xm:sqref>C319:C323</xm:sqref>
        </x14:dataValidation>
        <x14:dataValidation type="list" allowBlank="1" showInputMessage="1" showErrorMessage="1" xr:uid="{A9215DEB-F47D-4491-849B-80AA43DD63B4}">
          <x14:formula1>
            <xm:f>ΛΙΣΤΕΣ!$B$43</xm:f>
          </x14:formula1>
          <xm:sqref>C330:C334</xm:sqref>
        </x14:dataValidation>
        <x14:dataValidation type="list" allowBlank="1" showInputMessage="1" showErrorMessage="1" xr:uid="{82A62173-516A-47AF-B5E0-990FE3084BF2}">
          <x14:formula1>
            <xm:f>ΛΙΣΤΕΣ!$B$46</xm:f>
          </x14:formula1>
          <xm:sqref>C342:C346</xm:sqref>
        </x14:dataValidation>
        <x14:dataValidation type="list" allowBlank="1" showInputMessage="1" showErrorMessage="1" xr:uid="{FE88F4CE-8253-4997-B228-6327F9EE654E}">
          <x14:formula1>
            <xm:f>ΛΙΣΤΕΣ!$B$49</xm:f>
          </x14:formula1>
          <xm:sqref>C354:C358</xm:sqref>
        </x14:dataValidation>
        <x14:dataValidation type="list" allowBlank="1" showInputMessage="1" showErrorMessage="1" xr:uid="{27BAE73C-FEFF-42A8-A48E-FD840E9D8478}">
          <x14:formula1>
            <xm:f>ΛΙΣΤΕΣ!$B$52:$B$53</xm:f>
          </x14:formula1>
          <xm:sqref>C365:C369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activeCell="B7" sqref="B7"/>
    </sheetView>
  </sheetViews>
  <sheetFormatPr defaultRowHeight="15" x14ac:dyDescent="0.25"/>
  <cols>
    <col min="1" max="1" width="6.140625" customWidth="1"/>
    <col min="2" max="2" width="72.140625" customWidth="1"/>
    <col min="3" max="3" width="17.85546875" customWidth="1"/>
    <col min="4" max="4" width="12.85546875" customWidth="1"/>
    <col min="5" max="5" width="17.140625" customWidth="1"/>
    <col min="6" max="6" width="18.140625" customWidth="1"/>
    <col min="7" max="7" width="13.28515625" bestFit="1" customWidth="1"/>
    <col min="8" max="8" width="10.5703125" bestFit="1" customWidth="1"/>
  </cols>
  <sheetData>
    <row r="1" spans="1:8" ht="35.25" customHeight="1" x14ac:dyDescent="0.25">
      <c r="A1" s="469" t="s">
        <v>594</v>
      </c>
      <c r="B1" s="469"/>
      <c r="C1" s="469"/>
      <c r="D1" s="469"/>
      <c r="E1" s="469"/>
      <c r="F1" s="469"/>
      <c r="G1" s="469"/>
      <c r="H1" s="469"/>
    </row>
    <row r="2" spans="1:8" ht="15.75" thickBot="1" x14ac:dyDescent="0.3"/>
    <row r="3" spans="1:8" ht="30" customHeight="1" x14ac:dyDescent="0.25">
      <c r="A3" s="479" t="s">
        <v>8</v>
      </c>
      <c r="B3" s="471" t="s">
        <v>1</v>
      </c>
      <c r="C3" s="473" t="s">
        <v>582</v>
      </c>
      <c r="D3" s="474"/>
      <c r="E3" s="475"/>
      <c r="F3" s="476" t="s">
        <v>583</v>
      </c>
      <c r="G3" s="477"/>
      <c r="H3" s="478"/>
    </row>
    <row r="4" spans="1:8" ht="15.75" customHeight="1" x14ac:dyDescent="0.25">
      <c r="A4" s="480"/>
      <c r="B4" s="472"/>
      <c r="C4" s="311" t="s">
        <v>581</v>
      </c>
      <c r="D4" s="312" t="s">
        <v>3</v>
      </c>
      <c r="E4" s="313" t="s">
        <v>491</v>
      </c>
      <c r="F4" s="311" t="s">
        <v>581</v>
      </c>
      <c r="G4" s="314" t="s">
        <v>588</v>
      </c>
      <c r="H4" s="315" t="s">
        <v>491</v>
      </c>
    </row>
    <row r="5" spans="1:8" x14ac:dyDescent="0.25">
      <c r="A5" s="297" t="s">
        <v>486</v>
      </c>
      <c r="B5" s="293" t="s">
        <v>487</v>
      </c>
      <c r="C5" s="297" t="s">
        <v>488</v>
      </c>
      <c r="D5" s="290" t="s">
        <v>489</v>
      </c>
      <c r="E5" s="298" t="s">
        <v>584</v>
      </c>
      <c r="F5" s="304" t="s">
        <v>585</v>
      </c>
      <c r="G5" s="289" t="s">
        <v>586</v>
      </c>
      <c r="H5" s="305" t="s">
        <v>587</v>
      </c>
    </row>
    <row r="6" spans="1:8" x14ac:dyDescent="0.25">
      <c r="A6" s="308">
        <v>1</v>
      </c>
      <c r="B6" s="294" t="s">
        <v>647</v>
      </c>
      <c r="C6" s="299">
        <f>'Αναλυτικός Προϋπολογισμός'!H35</f>
        <v>0</v>
      </c>
      <c r="D6" s="292">
        <f>C6*0.4</f>
        <v>0</v>
      </c>
      <c r="E6" s="300">
        <f>C6+D6</f>
        <v>0</v>
      </c>
      <c r="F6" s="306">
        <f>'Αναλυτικός Προϋπολογισμός'!M35</f>
        <v>0</v>
      </c>
      <c r="G6" s="291">
        <f>F6*0.24</f>
        <v>0</v>
      </c>
      <c r="H6" s="307">
        <f>G6+F6</f>
        <v>0</v>
      </c>
    </row>
    <row r="7" spans="1:8" x14ac:dyDescent="0.25">
      <c r="A7" s="308">
        <v>2</v>
      </c>
      <c r="B7" s="294" t="s">
        <v>516</v>
      </c>
      <c r="C7" s="299">
        <f>'Αναλυτικός Προϋπολογισμός'!H278</f>
        <v>69000</v>
      </c>
      <c r="D7" s="292">
        <f>C7*0.4</f>
        <v>27600</v>
      </c>
      <c r="E7" s="300">
        <f t="shared" ref="E7:E15" si="0">C7+D7</f>
        <v>96600</v>
      </c>
      <c r="F7" s="306">
        <f>'Αναλυτικός Προϋπολογισμός'!M278</f>
        <v>2300</v>
      </c>
      <c r="G7" s="291">
        <f t="shared" ref="G7:G15" si="1">F7*0.24</f>
        <v>552</v>
      </c>
      <c r="H7" s="307">
        <f t="shared" ref="H7:H15" si="2">G7+F7</f>
        <v>2852</v>
      </c>
    </row>
    <row r="8" spans="1:8" x14ac:dyDescent="0.25">
      <c r="A8" s="308">
        <v>3</v>
      </c>
      <c r="B8" s="295" t="s">
        <v>461</v>
      </c>
      <c r="C8" s="299">
        <f>'Αναλυτικός Προϋπολογισμός'!H291</f>
        <v>0</v>
      </c>
      <c r="D8" s="292">
        <f t="shared" ref="D8:D15" si="3">C8*0.4</f>
        <v>0</v>
      </c>
      <c r="E8" s="300">
        <f t="shared" si="0"/>
        <v>0</v>
      </c>
      <c r="F8" s="306">
        <f>'Αναλυτικός Προϋπολογισμός'!M291</f>
        <v>0</v>
      </c>
      <c r="G8" s="291">
        <f t="shared" si="1"/>
        <v>0</v>
      </c>
      <c r="H8" s="307">
        <f t="shared" si="2"/>
        <v>0</v>
      </c>
    </row>
    <row r="9" spans="1:8" x14ac:dyDescent="0.25">
      <c r="A9" s="308">
        <v>4</v>
      </c>
      <c r="B9" s="295" t="s">
        <v>462</v>
      </c>
      <c r="C9" s="299">
        <f>'Αναλυτικός Προϋπολογισμός'!H302</f>
        <v>0</v>
      </c>
      <c r="D9" s="292">
        <f t="shared" si="3"/>
        <v>0</v>
      </c>
      <c r="E9" s="300">
        <f t="shared" si="0"/>
        <v>0</v>
      </c>
      <c r="F9" s="306">
        <f>'Αναλυτικός Προϋπολογισμός'!M302</f>
        <v>0</v>
      </c>
      <c r="G9" s="291">
        <f t="shared" si="1"/>
        <v>0</v>
      </c>
      <c r="H9" s="307">
        <f t="shared" si="2"/>
        <v>0</v>
      </c>
    </row>
    <row r="10" spans="1:8" x14ac:dyDescent="0.25">
      <c r="A10" s="308">
        <v>5</v>
      </c>
      <c r="B10" s="295" t="s">
        <v>517</v>
      </c>
      <c r="C10" s="299">
        <f>'Αναλυτικός Προϋπολογισμός'!H313</f>
        <v>0</v>
      </c>
      <c r="D10" s="292">
        <f t="shared" si="3"/>
        <v>0</v>
      </c>
      <c r="E10" s="300">
        <f t="shared" si="0"/>
        <v>0</v>
      </c>
      <c r="F10" s="306">
        <f>'Αναλυτικός Προϋπολογισμός'!M313</f>
        <v>0</v>
      </c>
      <c r="G10" s="291">
        <f t="shared" si="1"/>
        <v>0</v>
      </c>
      <c r="H10" s="307">
        <f t="shared" si="2"/>
        <v>0</v>
      </c>
    </row>
    <row r="11" spans="1:8" x14ac:dyDescent="0.25">
      <c r="A11" s="308">
        <v>6</v>
      </c>
      <c r="B11" s="295" t="s">
        <v>463</v>
      </c>
      <c r="C11" s="299">
        <f>'Αναλυτικός Προϋπολογισμός'!H324</f>
        <v>0</v>
      </c>
      <c r="D11" s="292">
        <f t="shared" si="3"/>
        <v>0</v>
      </c>
      <c r="E11" s="300">
        <f t="shared" si="0"/>
        <v>0</v>
      </c>
      <c r="F11" s="306">
        <f>'Αναλυτικός Προϋπολογισμός'!M324</f>
        <v>0</v>
      </c>
      <c r="G11" s="291">
        <f t="shared" si="1"/>
        <v>0</v>
      </c>
      <c r="H11" s="307">
        <f t="shared" si="2"/>
        <v>0</v>
      </c>
    </row>
    <row r="12" spans="1:8" x14ac:dyDescent="0.25">
      <c r="A12" s="308">
        <v>7</v>
      </c>
      <c r="B12" s="296" t="s">
        <v>468</v>
      </c>
      <c r="C12" s="299">
        <f>'Αναλυτικός Προϋπολογισμός'!H335</f>
        <v>0</v>
      </c>
      <c r="D12" s="292">
        <f t="shared" si="3"/>
        <v>0</v>
      </c>
      <c r="E12" s="300">
        <f t="shared" si="0"/>
        <v>0</v>
      </c>
      <c r="F12" s="306">
        <f>'Αναλυτικός Προϋπολογισμός'!M335</f>
        <v>0</v>
      </c>
      <c r="G12" s="291">
        <f t="shared" si="1"/>
        <v>0</v>
      </c>
      <c r="H12" s="307">
        <f t="shared" si="2"/>
        <v>0</v>
      </c>
    </row>
    <row r="13" spans="1:8" x14ac:dyDescent="0.25">
      <c r="A13" s="308">
        <v>8</v>
      </c>
      <c r="B13" s="295" t="s">
        <v>518</v>
      </c>
      <c r="C13" s="299">
        <f>'Αναλυτικός Προϋπολογισμός'!H347</f>
        <v>0</v>
      </c>
      <c r="D13" s="292">
        <f t="shared" si="3"/>
        <v>0</v>
      </c>
      <c r="E13" s="300">
        <f t="shared" si="0"/>
        <v>0</v>
      </c>
      <c r="F13" s="306">
        <f>'Αναλυτικός Προϋπολογισμός'!M347</f>
        <v>0</v>
      </c>
      <c r="G13" s="291">
        <f t="shared" si="1"/>
        <v>0</v>
      </c>
      <c r="H13" s="307">
        <f t="shared" si="2"/>
        <v>0</v>
      </c>
    </row>
    <row r="14" spans="1:8" x14ac:dyDescent="0.25">
      <c r="A14" s="308">
        <v>9</v>
      </c>
      <c r="B14" s="295" t="s">
        <v>469</v>
      </c>
      <c r="C14" s="299">
        <f>'Αναλυτικός Προϋπολογισμός'!H359</f>
        <v>20000</v>
      </c>
      <c r="D14" s="292">
        <f t="shared" si="3"/>
        <v>8000</v>
      </c>
      <c r="E14" s="300">
        <f t="shared" si="0"/>
        <v>28000</v>
      </c>
      <c r="F14" s="306">
        <f>'Αναλυτικός Προϋπολογισμός'!M359</f>
        <v>10000</v>
      </c>
      <c r="G14" s="291">
        <f t="shared" si="1"/>
        <v>2400</v>
      </c>
      <c r="H14" s="307">
        <f t="shared" si="2"/>
        <v>12400</v>
      </c>
    </row>
    <row r="15" spans="1:8" x14ac:dyDescent="0.25">
      <c r="A15" s="308">
        <v>10</v>
      </c>
      <c r="B15" s="295" t="s">
        <v>466</v>
      </c>
      <c r="C15" s="299">
        <f>'Αναλυτικός Προϋπολογισμός'!H370</f>
        <v>0</v>
      </c>
      <c r="D15" s="292">
        <f t="shared" si="3"/>
        <v>0</v>
      </c>
      <c r="E15" s="300">
        <f t="shared" si="0"/>
        <v>0</v>
      </c>
      <c r="F15" s="306">
        <f>'Αναλυτικός Προϋπολογισμός'!M370</f>
        <v>0</v>
      </c>
      <c r="G15" s="291">
        <f t="shared" si="1"/>
        <v>0</v>
      </c>
      <c r="H15" s="307">
        <f t="shared" si="2"/>
        <v>0</v>
      </c>
    </row>
    <row r="16" spans="1:8" ht="15.75" thickBot="1" x14ac:dyDescent="0.3">
      <c r="A16" s="309"/>
      <c r="B16" s="310" t="s">
        <v>457</v>
      </c>
      <c r="C16" s="301">
        <f>SUM(C6:C15)</f>
        <v>89000</v>
      </c>
      <c r="D16" s="302">
        <f t="shared" ref="D16:H16" si="4">SUM(D6:D15)</f>
        <v>35600</v>
      </c>
      <c r="E16" s="303">
        <f t="shared" si="4"/>
        <v>124600</v>
      </c>
      <c r="F16" s="301">
        <f t="shared" si="4"/>
        <v>12300</v>
      </c>
      <c r="G16" s="302">
        <f t="shared" si="4"/>
        <v>2952</v>
      </c>
      <c r="H16" s="303">
        <f t="shared" si="4"/>
        <v>15252</v>
      </c>
    </row>
    <row r="18" spans="1:8" ht="41.25" customHeight="1" x14ac:dyDescent="0.25">
      <c r="A18" s="470" t="s">
        <v>591</v>
      </c>
      <c r="B18" s="470"/>
      <c r="C18" s="470"/>
      <c r="D18" s="470"/>
      <c r="E18" s="470"/>
      <c r="F18" s="470"/>
      <c r="G18" s="470"/>
      <c r="H18" s="470"/>
    </row>
    <row r="19" spans="1:8" x14ac:dyDescent="0.25">
      <c r="B19" t="s">
        <v>513</v>
      </c>
    </row>
    <row r="21" spans="1:8" x14ac:dyDescent="0.25">
      <c r="B21" s="215" t="s">
        <v>610</v>
      </c>
      <c r="C21" s="216">
        <v>89000</v>
      </c>
    </row>
    <row r="23" spans="1:8" x14ac:dyDescent="0.25">
      <c r="B23" s="217" t="s">
        <v>611</v>
      </c>
      <c r="C23" s="218">
        <f>F16</f>
        <v>12300</v>
      </c>
    </row>
    <row r="25" spans="1:8" x14ac:dyDescent="0.25">
      <c r="B25" s="219" t="s">
        <v>590</v>
      </c>
      <c r="C25" s="220">
        <f>C23/C21</f>
        <v>0.13820224719101123</v>
      </c>
    </row>
    <row r="26" spans="1:8" x14ac:dyDescent="0.25">
      <c r="C26" t="str">
        <f>IF(C25&gt;0.5,"ΠΡΟΣΟΧΗ : OI ΑΝΑΔΡΟΜΙΚΕΣ ΔΑΠΑΝΕΣ ΥΠΕΡΒΑΙΝΟΥΝ ΤΟ 50%","")</f>
        <v/>
      </c>
    </row>
  </sheetData>
  <mergeCells count="6">
    <mergeCell ref="A1:H1"/>
    <mergeCell ref="A18:H18"/>
    <mergeCell ref="B3:B4"/>
    <mergeCell ref="C3:E3"/>
    <mergeCell ref="F3:H3"/>
    <mergeCell ref="A3:A4"/>
  </mergeCells>
  <phoneticPr fontId="2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B702-8347-459C-875C-892A13A38DE7}">
  <dimension ref="A1:C22"/>
  <sheetViews>
    <sheetView showGridLines="0" tabSelected="1" workbookViewId="0">
      <selection activeCell="B24" sqref="B24"/>
    </sheetView>
  </sheetViews>
  <sheetFormatPr defaultRowHeight="15" x14ac:dyDescent="0.25"/>
  <cols>
    <col min="1" max="1" width="4.42578125" bestFit="1" customWidth="1"/>
    <col min="2" max="2" width="78.5703125" customWidth="1"/>
    <col min="3" max="3" width="16" customWidth="1"/>
  </cols>
  <sheetData>
    <row r="1" spans="1:3" ht="15.75" thickBot="1" x14ac:dyDescent="0.3">
      <c r="A1" s="373"/>
      <c r="B1" s="374" t="s">
        <v>660</v>
      </c>
      <c r="C1" s="375" t="s">
        <v>663</v>
      </c>
    </row>
    <row r="4" spans="1:3" x14ac:dyDescent="0.25">
      <c r="A4" s="483" t="s">
        <v>664</v>
      </c>
      <c r="B4" s="483"/>
      <c r="C4" s="483"/>
    </row>
    <row r="5" spans="1:3" ht="15.75" thickBot="1" x14ac:dyDescent="0.3"/>
    <row r="6" spans="1:3" ht="30" customHeight="1" x14ac:dyDescent="0.25">
      <c r="A6" s="479" t="s">
        <v>8</v>
      </c>
      <c r="B6" s="481" t="s">
        <v>659</v>
      </c>
      <c r="C6" s="366" t="s">
        <v>582</v>
      </c>
    </row>
    <row r="7" spans="1:3" ht="29.25" customHeight="1" x14ac:dyDescent="0.25">
      <c r="A7" s="480"/>
      <c r="B7" s="482"/>
      <c r="C7" s="367" t="s">
        <v>581</v>
      </c>
    </row>
    <row r="8" spans="1:3" ht="15.75" x14ac:dyDescent="0.25">
      <c r="A8" s="358" t="s">
        <v>486</v>
      </c>
      <c r="B8" s="359" t="s">
        <v>487</v>
      </c>
      <c r="C8" s="368" t="s">
        <v>488</v>
      </c>
    </row>
    <row r="9" spans="1:3" x14ac:dyDescent="0.25">
      <c r="A9" s="360">
        <v>1</v>
      </c>
      <c r="B9" s="361" t="s">
        <v>648</v>
      </c>
      <c r="C9" s="369">
        <f>'Συνολικός προϋπολογισμός έργου'!C6</f>
        <v>0</v>
      </c>
    </row>
    <row r="10" spans="1:3" x14ac:dyDescent="0.25">
      <c r="A10" s="308">
        <v>2</v>
      </c>
      <c r="B10" s="361" t="s">
        <v>649</v>
      </c>
      <c r="C10" s="370">
        <f>'Συνολικός προϋπολογισμός έργου'!C7</f>
        <v>69000</v>
      </c>
    </row>
    <row r="11" spans="1:3" x14ac:dyDescent="0.25">
      <c r="A11" s="360">
        <v>3</v>
      </c>
      <c r="B11" s="361" t="s">
        <v>650</v>
      </c>
      <c r="C11" s="370"/>
    </row>
    <row r="12" spans="1:3" x14ac:dyDescent="0.25">
      <c r="A12" s="308">
        <v>4</v>
      </c>
      <c r="B12" s="361" t="s">
        <v>651</v>
      </c>
      <c r="C12" s="370">
        <f>'Συνολικός προϋπολογισμός έργου'!C8+'Συνολικός προϋπολογισμός έργου'!C9+'Συνολικός προϋπολογισμός έργου'!C10+'Συνολικός προϋπολογισμός έργου'!C11</f>
        <v>0</v>
      </c>
    </row>
    <row r="13" spans="1:3" x14ac:dyDescent="0.25">
      <c r="A13" s="360">
        <v>5</v>
      </c>
      <c r="B13" s="361" t="s">
        <v>652</v>
      </c>
      <c r="C13" s="370"/>
    </row>
    <row r="14" spans="1:3" x14ac:dyDescent="0.25">
      <c r="A14" s="308">
        <v>6</v>
      </c>
      <c r="B14" s="361" t="s">
        <v>653</v>
      </c>
      <c r="C14" s="370"/>
    </row>
    <row r="15" spans="1:3" x14ac:dyDescent="0.25">
      <c r="A15" s="360">
        <v>7</v>
      </c>
      <c r="B15" s="361" t="s">
        <v>654</v>
      </c>
      <c r="C15" s="370"/>
    </row>
    <row r="16" spans="1:3" x14ac:dyDescent="0.25">
      <c r="A16" s="308">
        <v>8</v>
      </c>
      <c r="B16" s="361" t="s">
        <v>655</v>
      </c>
      <c r="C16" s="370">
        <f>'Συνολικός προϋπολογισμός έργου'!C13</f>
        <v>0</v>
      </c>
    </row>
    <row r="17" spans="1:3" x14ac:dyDescent="0.25">
      <c r="A17" s="360">
        <v>9</v>
      </c>
      <c r="B17" s="361" t="s">
        <v>661</v>
      </c>
      <c r="C17" s="370">
        <f>IF(C1="ΝΑΙ",'Συνολικός προϋπολογισμός έργου'!D16,0)</f>
        <v>0</v>
      </c>
    </row>
    <row r="18" spans="1:3" x14ac:dyDescent="0.25">
      <c r="A18" s="308">
        <v>10</v>
      </c>
      <c r="B18" s="234" t="s">
        <v>656</v>
      </c>
      <c r="C18" s="370"/>
    </row>
    <row r="19" spans="1:3" x14ac:dyDescent="0.25">
      <c r="A19" s="360">
        <v>11</v>
      </c>
      <c r="B19" s="234" t="s">
        <v>657</v>
      </c>
      <c r="C19" s="370"/>
    </row>
    <row r="20" spans="1:3" x14ac:dyDescent="0.25">
      <c r="A20" s="308">
        <v>12</v>
      </c>
      <c r="B20" s="362" t="s">
        <v>665</v>
      </c>
      <c r="C20" s="370"/>
    </row>
    <row r="21" spans="1:3" ht="15.75" thickBot="1" x14ac:dyDescent="0.3">
      <c r="A21" s="360">
        <v>13</v>
      </c>
      <c r="B21" s="363" t="s">
        <v>662</v>
      </c>
      <c r="C21" s="370">
        <f>'Συνολικός προϋπολογισμός έργου'!C12+'Συνολικός προϋπολογισμός έργου'!C14+'Συνολικός προϋπολογισμός έργου'!C15</f>
        <v>20000</v>
      </c>
    </row>
    <row r="22" spans="1:3" s="364" customFormat="1" ht="21.75" customHeight="1" thickBot="1" x14ac:dyDescent="0.3">
      <c r="A22" s="371"/>
      <c r="B22" s="365" t="s">
        <v>658</v>
      </c>
      <c r="C22" s="372">
        <f>SUM(C9:C21)</f>
        <v>89000</v>
      </c>
    </row>
  </sheetData>
  <mergeCells count="3">
    <mergeCell ref="A6:A7"/>
    <mergeCell ref="B6:B7"/>
    <mergeCell ref="A4:C4"/>
  </mergeCells>
  <dataValidations count="1">
    <dataValidation type="list" allowBlank="1" showInputMessage="1" showErrorMessage="1" sqref="C1" xr:uid="{8BC9A725-1280-449E-9131-08699604A8B5}">
      <formula1>"ΝΑΙ, ΟΧΙ"</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2"/>
  <sheetViews>
    <sheetView showGridLines="0" zoomScaleSheetLayoutView="100" workbookViewId="0">
      <selection activeCell="N7" sqref="N7"/>
    </sheetView>
  </sheetViews>
  <sheetFormatPr defaultRowHeight="12" x14ac:dyDescent="0.2"/>
  <cols>
    <col min="1" max="1" width="9.140625" style="54"/>
    <col min="2" max="2" width="5" style="54" customWidth="1"/>
    <col min="3" max="3" width="19.85546875" style="54" customWidth="1"/>
    <col min="4" max="4" width="27.42578125" style="54" customWidth="1"/>
    <col min="5" max="6" width="16.7109375" style="54" customWidth="1"/>
    <col min="7" max="8" width="9.140625" style="54"/>
    <col min="9" max="9" width="15.5703125" style="54" customWidth="1"/>
    <col min="10" max="13" width="9.140625" style="54"/>
    <col min="14" max="14" width="16.7109375" style="54" customWidth="1"/>
    <col min="15" max="15" width="9.140625" style="54"/>
    <col min="16" max="16" width="13" style="54" customWidth="1"/>
    <col min="17" max="17" width="9" style="54" customWidth="1"/>
    <col min="18" max="19" width="13.85546875" style="54" customWidth="1"/>
    <col min="20" max="16384" width="9.140625" style="54"/>
  </cols>
  <sheetData>
    <row r="1" spans="2:21" x14ac:dyDescent="0.2">
      <c r="B1" s="53"/>
      <c r="C1" s="53"/>
      <c r="D1" s="53"/>
      <c r="E1" s="53"/>
      <c r="F1" s="53"/>
      <c r="G1" s="53"/>
      <c r="H1" s="53"/>
      <c r="I1" s="53"/>
      <c r="J1" s="53"/>
      <c r="K1" s="53"/>
      <c r="L1" s="53"/>
      <c r="M1" s="53"/>
      <c r="N1" s="53"/>
      <c r="O1" s="53"/>
      <c r="P1" s="53"/>
      <c r="Q1" s="53"/>
    </row>
    <row r="2" spans="2:21" ht="12.75" thickBot="1" x14ac:dyDescent="0.25">
      <c r="B2" s="53"/>
      <c r="C2" s="53"/>
      <c r="D2" s="53"/>
      <c r="E2" s="53"/>
      <c r="F2" s="53"/>
      <c r="G2" s="53"/>
      <c r="H2" s="53"/>
      <c r="I2" s="53"/>
      <c r="J2" s="53"/>
      <c r="K2" s="53"/>
      <c r="L2" s="53"/>
      <c r="M2" s="53"/>
      <c r="N2" s="53"/>
      <c r="O2" s="53"/>
      <c r="P2" s="53"/>
      <c r="Q2" s="53"/>
    </row>
    <row r="3" spans="2:21" ht="12.75" customHeight="1" thickBot="1" x14ac:dyDescent="0.3">
      <c r="B3" s="487" t="s">
        <v>551</v>
      </c>
      <c r="C3" s="488"/>
      <c r="D3" s="488"/>
      <c r="E3" s="488"/>
      <c r="F3" s="488"/>
      <c r="G3" s="488"/>
      <c r="H3" s="488"/>
      <c r="I3" s="488"/>
      <c r="J3" s="488"/>
      <c r="K3" s="488"/>
      <c r="L3" s="488"/>
      <c r="M3" s="488"/>
      <c r="N3" s="488"/>
      <c r="O3" s="488"/>
      <c r="P3" s="488"/>
      <c r="Q3" s="488"/>
      <c r="R3" s="489"/>
      <c r="S3" s="489"/>
      <c r="T3" s="489"/>
      <c r="U3" s="490"/>
    </row>
    <row r="4" spans="2:21" ht="31.5" customHeight="1" x14ac:dyDescent="0.2">
      <c r="B4" s="497"/>
      <c r="C4" s="498"/>
      <c r="D4" s="499"/>
      <c r="E4" s="484" t="s">
        <v>474</v>
      </c>
      <c r="F4" s="485"/>
      <c r="G4" s="485"/>
      <c r="H4" s="485"/>
      <c r="I4" s="485"/>
      <c r="J4" s="485"/>
      <c r="K4" s="485"/>
      <c r="L4" s="485"/>
      <c r="M4" s="486"/>
      <c r="N4" s="484" t="s">
        <v>475</v>
      </c>
      <c r="O4" s="485"/>
      <c r="P4" s="485"/>
      <c r="Q4" s="500"/>
      <c r="R4" s="484" t="s">
        <v>607</v>
      </c>
      <c r="S4" s="485"/>
      <c r="T4" s="485"/>
      <c r="U4" s="486"/>
    </row>
    <row r="5" spans="2:21" ht="48" x14ac:dyDescent="0.2">
      <c r="B5" s="155" t="s">
        <v>473</v>
      </c>
      <c r="C5" s="156" t="s">
        <v>574</v>
      </c>
      <c r="D5" s="158" t="s">
        <v>597</v>
      </c>
      <c r="E5" s="155" t="s">
        <v>576</v>
      </c>
      <c r="F5" s="156" t="s">
        <v>559</v>
      </c>
      <c r="G5" s="156" t="s">
        <v>476</v>
      </c>
      <c r="H5" s="156" t="s">
        <v>477</v>
      </c>
      <c r="I5" s="156" t="s">
        <v>478</v>
      </c>
      <c r="J5" s="156" t="s">
        <v>553</v>
      </c>
      <c r="K5" s="156" t="s">
        <v>578</v>
      </c>
      <c r="L5" s="156" t="s">
        <v>612</v>
      </c>
      <c r="M5" s="158" t="s">
        <v>554</v>
      </c>
      <c r="N5" s="155" t="s">
        <v>481</v>
      </c>
      <c r="O5" s="156" t="s">
        <v>483</v>
      </c>
      <c r="P5" s="156" t="s">
        <v>482</v>
      </c>
      <c r="Q5" s="157" t="s">
        <v>555</v>
      </c>
      <c r="R5" s="155" t="s">
        <v>577</v>
      </c>
      <c r="S5" s="156" t="s">
        <v>479</v>
      </c>
      <c r="T5" s="156" t="s">
        <v>579</v>
      </c>
      <c r="U5" s="158" t="s">
        <v>480</v>
      </c>
    </row>
    <row r="6" spans="2:21" ht="12.75" thickBot="1" x14ac:dyDescent="0.25">
      <c r="B6" s="179">
        <v>1</v>
      </c>
      <c r="C6" s="180">
        <v>2</v>
      </c>
      <c r="D6" s="181">
        <v>3</v>
      </c>
      <c r="E6" s="179">
        <v>4</v>
      </c>
      <c r="F6" s="180"/>
      <c r="G6" s="180">
        <v>5</v>
      </c>
      <c r="H6" s="180">
        <v>6</v>
      </c>
      <c r="I6" s="180">
        <v>7</v>
      </c>
      <c r="J6" s="180">
        <v>8</v>
      </c>
      <c r="K6" s="180">
        <v>9</v>
      </c>
      <c r="L6" s="180">
        <v>10</v>
      </c>
      <c r="M6" s="181">
        <v>11</v>
      </c>
      <c r="N6" s="179">
        <v>12</v>
      </c>
      <c r="O6" s="180">
        <v>13</v>
      </c>
      <c r="P6" s="180">
        <v>14</v>
      </c>
      <c r="Q6" s="182">
        <v>15</v>
      </c>
      <c r="R6" s="179">
        <v>16</v>
      </c>
      <c r="S6" s="180">
        <v>17</v>
      </c>
      <c r="T6" s="180">
        <v>18</v>
      </c>
      <c r="U6" s="181">
        <v>19</v>
      </c>
    </row>
    <row r="7" spans="2:21" ht="36" x14ac:dyDescent="0.2">
      <c r="B7" s="171">
        <v>1</v>
      </c>
      <c r="C7" s="206" t="s">
        <v>557</v>
      </c>
      <c r="D7" s="176" t="s">
        <v>84</v>
      </c>
      <c r="E7" s="209" t="s">
        <v>558</v>
      </c>
      <c r="F7" s="172" t="s">
        <v>560</v>
      </c>
      <c r="G7" s="325">
        <v>1</v>
      </c>
      <c r="H7" s="173">
        <v>44197</v>
      </c>
      <c r="I7" s="172" t="s">
        <v>589</v>
      </c>
      <c r="J7" s="333">
        <v>1500</v>
      </c>
      <c r="K7" s="174">
        <v>0.24</v>
      </c>
      <c r="L7" s="178">
        <f t="shared" ref="L7:L28" si="0">ROUND(J7*K7,2)</f>
        <v>360</v>
      </c>
      <c r="M7" s="176">
        <f>J7+L7</f>
        <v>1860</v>
      </c>
      <c r="N7" s="209" t="s">
        <v>556</v>
      </c>
      <c r="O7" s="325">
        <v>1</v>
      </c>
      <c r="P7" s="173">
        <v>44199</v>
      </c>
      <c r="Q7" s="337">
        <v>1860</v>
      </c>
      <c r="R7" s="341">
        <v>1100</v>
      </c>
      <c r="S7" s="329">
        <f>K7</f>
        <v>0.24</v>
      </c>
      <c r="T7" s="346">
        <f>ROUND(R7*S7,2)</f>
        <v>264</v>
      </c>
      <c r="U7" s="347">
        <f>R7+T7</f>
        <v>1364</v>
      </c>
    </row>
    <row r="8" spans="2:21" ht="36" x14ac:dyDescent="0.2">
      <c r="B8" s="55">
        <v>2</v>
      </c>
      <c r="C8" s="207" t="s">
        <v>557</v>
      </c>
      <c r="D8" s="58" t="s">
        <v>84</v>
      </c>
      <c r="E8" s="210" t="s">
        <v>552</v>
      </c>
      <c r="F8" s="56" t="s">
        <v>561</v>
      </c>
      <c r="G8" s="326">
        <v>1</v>
      </c>
      <c r="H8" s="65">
        <v>44197</v>
      </c>
      <c r="I8" s="172" t="s">
        <v>589</v>
      </c>
      <c r="J8" s="334">
        <v>500</v>
      </c>
      <c r="K8" s="69">
        <v>0.24</v>
      </c>
      <c r="L8" s="159">
        <f t="shared" si="0"/>
        <v>120</v>
      </c>
      <c r="M8" s="58">
        <f>J8+L8</f>
        <v>620</v>
      </c>
      <c r="N8" s="210" t="s">
        <v>562</v>
      </c>
      <c r="O8" s="326" t="s">
        <v>563</v>
      </c>
      <c r="P8" s="65">
        <v>44197</v>
      </c>
      <c r="Q8" s="338">
        <v>620</v>
      </c>
      <c r="R8" s="342">
        <v>500</v>
      </c>
      <c r="S8" s="330">
        <f t="shared" ref="S8:S9" si="1">K8</f>
        <v>0.24</v>
      </c>
      <c r="T8" s="348">
        <f>ROUND(R8*S8,2)</f>
        <v>120</v>
      </c>
      <c r="U8" s="349">
        <f>R8+T8</f>
        <v>620</v>
      </c>
    </row>
    <row r="9" spans="2:21" ht="36.75" thickBot="1" x14ac:dyDescent="0.25">
      <c r="B9" s="165">
        <v>3</v>
      </c>
      <c r="C9" s="208" t="s">
        <v>557</v>
      </c>
      <c r="D9" s="167" t="s">
        <v>84</v>
      </c>
      <c r="E9" s="211" t="s">
        <v>564</v>
      </c>
      <c r="F9" s="166" t="s">
        <v>565</v>
      </c>
      <c r="G9" s="327">
        <v>1</v>
      </c>
      <c r="H9" s="168">
        <v>44197</v>
      </c>
      <c r="I9" s="172" t="s">
        <v>589</v>
      </c>
      <c r="J9" s="335">
        <v>700</v>
      </c>
      <c r="K9" s="169">
        <v>0.24</v>
      </c>
      <c r="L9" s="170">
        <f t="shared" si="0"/>
        <v>168</v>
      </c>
      <c r="M9" s="167">
        <f>J9+L9</f>
        <v>868</v>
      </c>
      <c r="N9" s="211" t="s">
        <v>556</v>
      </c>
      <c r="O9" s="327">
        <v>1</v>
      </c>
      <c r="P9" s="168">
        <v>44326</v>
      </c>
      <c r="Q9" s="339">
        <v>868</v>
      </c>
      <c r="R9" s="343">
        <v>700</v>
      </c>
      <c r="S9" s="331">
        <f t="shared" si="1"/>
        <v>0.24</v>
      </c>
      <c r="T9" s="350">
        <f>ROUND(R9*S9,2)</f>
        <v>168</v>
      </c>
      <c r="U9" s="351">
        <f>R9+T9</f>
        <v>868</v>
      </c>
    </row>
    <row r="10" spans="2:21" ht="15.75" thickBot="1" x14ac:dyDescent="0.25">
      <c r="B10" s="491" t="s">
        <v>620</v>
      </c>
      <c r="C10" s="492"/>
      <c r="D10" s="492"/>
      <c r="E10" s="507"/>
      <c r="F10" s="507"/>
      <c r="G10" s="507"/>
      <c r="H10" s="507"/>
      <c r="I10" s="507"/>
      <c r="J10" s="507"/>
      <c r="K10" s="507"/>
      <c r="L10" s="507"/>
      <c r="M10" s="507"/>
      <c r="N10" s="494"/>
      <c r="O10" s="494"/>
      <c r="P10" s="494"/>
      <c r="Q10" s="494"/>
      <c r="R10" s="344">
        <f>SUM(R7:R9)</f>
        <v>2300</v>
      </c>
      <c r="S10" s="332"/>
      <c r="T10" s="352">
        <f t="shared" ref="T10:U10" si="2">SUM(T7:T9)</f>
        <v>552</v>
      </c>
      <c r="U10" s="353">
        <f t="shared" si="2"/>
        <v>2852</v>
      </c>
    </row>
    <row r="11" spans="2:21" ht="60.75" thickBot="1" x14ac:dyDescent="0.25">
      <c r="B11" s="171">
        <v>4</v>
      </c>
      <c r="C11" s="206" t="s">
        <v>606</v>
      </c>
      <c r="D11" s="177" t="s">
        <v>570</v>
      </c>
      <c r="E11" s="212" t="s">
        <v>564</v>
      </c>
      <c r="F11" s="201" t="s">
        <v>567</v>
      </c>
      <c r="G11" s="328">
        <v>1</v>
      </c>
      <c r="H11" s="202">
        <v>44197</v>
      </c>
      <c r="I11" s="201" t="s">
        <v>568</v>
      </c>
      <c r="J11" s="336">
        <v>10000</v>
      </c>
      <c r="K11" s="203">
        <v>0.24</v>
      </c>
      <c r="L11" s="204">
        <f t="shared" si="0"/>
        <v>2400</v>
      </c>
      <c r="M11" s="205">
        <f t="shared" ref="M11:M28" si="3">J11+L11</f>
        <v>12400</v>
      </c>
      <c r="N11" s="213" t="s">
        <v>569</v>
      </c>
      <c r="O11" s="325">
        <v>1</v>
      </c>
      <c r="P11" s="173">
        <v>44197</v>
      </c>
      <c r="Q11" s="340">
        <v>12400</v>
      </c>
      <c r="R11" s="345">
        <f>J11</f>
        <v>10000</v>
      </c>
      <c r="S11" s="329">
        <v>0.24</v>
      </c>
      <c r="T11" s="350">
        <f>ROUND(R11*S11,2)</f>
        <v>2400</v>
      </c>
      <c r="U11" s="347">
        <f>R11+T11</f>
        <v>12400</v>
      </c>
    </row>
    <row r="12" spans="2:21" ht="15.75" thickBot="1" x14ac:dyDescent="0.25">
      <c r="B12" s="491" t="s">
        <v>620</v>
      </c>
      <c r="C12" s="492"/>
      <c r="D12" s="492"/>
      <c r="E12" s="493"/>
      <c r="F12" s="493"/>
      <c r="G12" s="493"/>
      <c r="H12" s="493"/>
      <c r="I12" s="493"/>
      <c r="J12" s="493"/>
      <c r="K12" s="493"/>
      <c r="L12" s="493"/>
      <c r="M12" s="493"/>
      <c r="N12" s="494"/>
      <c r="O12" s="494"/>
      <c r="P12" s="494"/>
      <c r="Q12" s="494"/>
      <c r="R12" s="344">
        <f>SUM(R11)</f>
        <v>10000</v>
      </c>
      <c r="S12" s="332"/>
      <c r="T12" s="344">
        <f t="shared" ref="T12:U12" si="4">SUM(T11)</f>
        <v>2400</v>
      </c>
      <c r="U12" s="344">
        <f t="shared" si="4"/>
        <v>12400</v>
      </c>
    </row>
    <row r="13" spans="2:21" x14ac:dyDescent="0.2">
      <c r="B13" s="55"/>
      <c r="C13" s="56"/>
      <c r="D13" s="57"/>
      <c r="E13" s="55"/>
      <c r="F13" s="56"/>
      <c r="G13" s="56"/>
      <c r="H13" s="56"/>
      <c r="I13" s="56"/>
      <c r="J13" s="56"/>
      <c r="K13" s="69"/>
      <c r="L13" s="59">
        <f t="shared" si="0"/>
        <v>0</v>
      </c>
      <c r="M13" s="59">
        <f t="shared" si="3"/>
        <v>0</v>
      </c>
      <c r="N13" s="55"/>
      <c r="O13" s="56"/>
      <c r="P13" s="56"/>
      <c r="Q13" s="57"/>
      <c r="R13" s="162"/>
      <c r="S13" s="69"/>
      <c r="T13" s="170">
        <f t="shared" ref="T13:T28" si="5">ROUND(R13*S13,2)</f>
        <v>0</v>
      </c>
      <c r="U13" s="175">
        <f t="shared" ref="U13:U28" si="6">R13+T13</f>
        <v>0</v>
      </c>
    </row>
    <row r="14" spans="2:21" x14ac:dyDescent="0.2">
      <c r="B14" s="55"/>
      <c r="C14" s="56"/>
      <c r="D14" s="57"/>
      <c r="E14" s="55"/>
      <c r="F14" s="56"/>
      <c r="G14" s="56"/>
      <c r="H14" s="56"/>
      <c r="I14" s="56"/>
      <c r="J14" s="56"/>
      <c r="K14" s="69"/>
      <c r="L14" s="59">
        <f t="shared" ref="L14:L23" si="7">ROUND(J14*K14,2)</f>
        <v>0</v>
      </c>
      <c r="M14" s="59">
        <f t="shared" ref="M14:M23" si="8">J14+L14</f>
        <v>0</v>
      </c>
      <c r="N14" s="55"/>
      <c r="O14" s="56"/>
      <c r="P14" s="56"/>
      <c r="Q14" s="57"/>
      <c r="R14" s="162"/>
      <c r="S14" s="69"/>
      <c r="T14" s="170">
        <f t="shared" si="5"/>
        <v>0</v>
      </c>
      <c r="U14" s="175">
        <f t="shared" si="6"/>
        <v>0</v>
      </c>
    </row>
    <row r="15" spans="2:21" x14ac:dyDescent="0.2">
      <c r="B15" s="55"/>
      <c r="C15" s="56"/>
      <c r="D15" s="57"/>
      <c r="E15" s="55"/>
      <c r="F15" s="56"/>
      <c r="G15" s="56"/>
      <c r="H15" s="56"/>
      <c r="I15" s="56"/>
      <c r="J15" s="56"/>
      <c r="K15" s="69"/>
      <c r="L15" s="59">
        <f t="shared" si="7"/>
        <v>0</v>
      </c>
      <c r="M15" s="59">
        <f t="shared" si="8"/>
        <v>0</v>
      </c>
      <c r="N15" s="55"/>
      <c r="O15" s="56"/>
      <c r="P15" s="56"/>
      <c r="Q15" s="57"/>
      <c r="R15" s="162"/>
      <c r="S15" s="69"/>
      <c r="T15" s="170">
        <f t="shared" si="5"/>
        <v>0</v>
      </c>
      <c r="U15" s="175">
        <f t="shared" si="6"/>
        <v>0</v>
      </c>
    </row>
    <row r="16" spans="2:21" x14ac:dyDescent="0.2">
      <c r="B16" s="55"/>
      <c r="C16" s="56"/>
      <c r="D16" s="57"/>
      <c r="E16" s="55"/>
      <c r="F16" s="56"/>
      <c r="G16" s="56"/>
      <c r="H16" s="56"/>
      <c r="I16" s="56"/>
      <c r="J16" s="56"/>
      <c r="K16" s="69"/>
      <c r="L16" s="59">
        <f t="shared" si="7"/>
        <v>0</v>
      </c>
      <c r="M16" s="59">
        <f t="shared" si="8"/>
        <v>0</v>
      </c>
      <c r="N16" s="55"/>
      <c r="O16" s="56"/>
      <c r="P16" s="56"/>
      <c r="Q16" s="57"/>
      <c r="R16" s="162"/>
      <c r="S16" s="69"/>
      <c r="T16" s="170">
        <f t="shared" si="5"/>
        <v>0</v>
      </c>
      <c r="U16" s="175">
        <f t="shared" si="6"/>
        <v>0</v>
      </c>
    </row>
    <row r="17" spans="2:21" x14ac:dyDescent="0.2">
      <c r="B17" s="55"/>
      <c r="C17" s="56"/>
      <c r="D17" s="57"/>
      <c r="E17" s="55"/>
      <c r="F17" s="56"/>
      <c r="G17" s="56"/>
      <c r="H17" s="56"/>
      <c r="I17" s="56"/>
      <c r="J17" s="56"/>
      <c r="K17" s="69"/>
      <c r="L17" s="59">
        <f t="shared" si="7"/>
        <v>0</v>
      </c>
      <c r="M17" s="59">
        <f t="shared" si="8"/>
        <v>0</v>
      </c>
      <c r="N17" s="55"/>
      <c r="O17" s="56"/>
      <c r="P17" s="56"/>
      <c r="Q17" s="57"/>
      <c r="R17" s="162"/>
      <c r="S17" s="69"/>
      <c r="T17" s="170">
        <f t="shared" si="5"/>
        <v>0</v>
      </c>
      <c r="U17" s="175">
        <f t="shared" si="6"/>
        <v>0</v>
      </c>
    </row>
    <row r="18" spans="2:21" x14ac:dyDescent="0.2">
      <c r="B18" s="55"/>
      <c r="C18" s="56"/>
      <c r="D18" s="57"/>
      <c r="E18" s="55"/>
      <c r="F18" s="56"/>
      <c r="G18" s="56"/>
      <c r="H18" s="56"/>
      <c r="I18" s="56"/>
      <c r="J18" s="56"/>
      <c r="K18" s="69"/>
      <c r="L18" s="59">
        <f t="shared" si="7"/>
        <v>0</v>
      </c>
      <c r="M18" s="59">
        <f t="shared" si="8"/>
        <v>0</v>
      </c>
      <c r="N18" s="55"/>
      <c r="O18" s="56"/>
      <c r="P18" s="56"/>
      <c r="Q18" s="57"/>
      <c r="R18" s="162"/>
      <c r="S18" s="69"/>
      <c r="T18" s="170">
        <f t="shared" si="5"/>
        <v>0</v>
      </c>
      <c r="U18" s="175">
        <f t="shared" si="6"/>
        <v>0</v>
      </c>
    </row>
    <row r="19" spans="2:21" x14ac:dyDescent="0.2">
      <c r="B19" s="55"/>
      <c r="C19" s="56"/>
      <c r="D19" s="57"/>
      <c r="E19" s="55"/>
      <c r="F19" s="56"/>
      <c r="G19" s="56"/>
      <c r="H19" s="56"/>
      <c r="I19" s="56"/>
      <c r="J19" s="56"/>
      <c r="K19" s="69"/>
      <c r="L19" s="59">
        <f t="shared" si="7"/>
        <v>0</v>
      </c>
      <c r="M19" s="59">
        <f t="shared" si="8"/>
        <v>0</v>
      </c>
      <c r="N19" s="55"/>
      <c r="O19" s="56"/>
      <c r="P19" s="56"/>
      <c r="Q19" s="57"/>
      <c r="R19" s="162"/>
      <c r="S19" s="69"/>
      <c r="T19" s="170">
        <f t="shared" si="5"/>
        <v>0</v>
      </c>
      <c r="U19" s="175">
        <f t="shared" si="6"/>
        <v>0</v>
      </c>
    </row>
    <row r="20" spans="2:21" x14ac:dyDescent="0.2">
      <c r="B20" s="55"/>
      <c r="C20" s="56"/>
      <c r="D20" s="57"/>
      <c r="E20" s="55"/>
      <c r="F20" s="56"/>
      <c r="G20" s="56"/>
      <c r="H20" s="56"/>
      <c r="I20" s="56"/>
      <c r="J20" s="56"/>
      <c r="K20" s="69"/>
      <c r="L20" s="59">
        <f t="shared" si="7"/>
        <v>0</v>
      </c>
      <c r="M20" s="59">
        <f t="shared" si="8"/>
        <v>0</v>
      </c>
      <c r="N20" s="55"/>
      <c r="O20" s="56"/>
      <c r="P20" s="56"/>
      <c r="Q20" s="57"/>
      <c r="R20" s="162"/>
      <c r="S20" s="69"/>
      <c r="T20" s="170">
        <f t="shared" si="5"/>
        <v>0</v>
      </c>
      <c r="U20" s="175">
        <f t="shared" si="6"/>
        <v>0</v>
      </c>
    </row>
    <row r="21" spans="2:21" x14ac:dyDescent="0.2">
      <c r="B21" s="55"/>
      <c r="C21" s="56"/>
      <c r="D21" s="57"/>
      <c r="E21" s="55"/>
      <c r="F21" s="56"/>
      <c r="G21" s="56"/>
      <c r="H21" s="56"/>
      <c r="I21" s="56"/>
      <c r="J21" s="56"/>
      <c r="K21" s="69"/>
      <c r="L21" s="59">
        <f t="shared" si="7"/>
        <v>0</v>
      </c>
      <c r="M21" s="59">
        <f t="shared" si="8"/>
        <v>0</v>
      </c>
      <c r="N21" s="55"/>
      <c r="O21" s="56"/>
      <c r="P21" s="56"/>
      <c r="Q21" s="57"/>
      <c r="R21" s="162"/>
      <c r="S21" s="69"/>
      <c r="T21" s="170">
        <f t="shared" si="5"/>
        <v>0</v>
      </c>
      <c r="U21" s="175">
        <f t="shared" si="6"/>
        <v>0</v>
      </c>
    </row>
    <row r="22" spans="2:21" x14ac:dyDescent="0.2">
      <c r="B22" s="55"/>
      <c r="C22" s="56"/>
      <c r="D22" s="57"/>
      <c r="E22" s="55"/>
      <c r="F22" s="56"/>
      <c r="G22" s="56"/>
      <c r="H22" s="56"/>
      <c r="I22" s="56"/>
      <c r="J22" s="56"/>
      <c r="K22" s="69"/>
      <c r="L22" s="59">
        <f t="shared" si="7"/>
        <v>0</v>
      </c>
      <c r="M22" s="59">
        <f t="shared" si="8"/>
        <v>0</v>
      </c>
      <c r="N22" s="55"/>
      <c r="O22" s="56"/>
      <c r="P22" s="56"/>
      <c r="Q22" s="57"/>
      <c r="R22" s="162"/>
      <c r="S22" s="69"/>
      <c r="T22" s="170">
        <f t="shared" si="5"/>
        <v>0</v>
      </c>
      <c r="U22" s="175">
        <f t="shared" si="6"/>
        <v>0</v>
      </c>
    </row>
    <row r="23" spans="2:21" x14ac:dyDescent="0.2">
      <c r="B23" s="55"/>
      <c r="C23" s="56"/>
      <c r="D23" s="57"/>
      <c r="E23" s="55"/>
      <c r="F23" s="56"/>
      <c r="G23" s="56"/>
      <c r="H23" s="56"/>
      <c r="I23" s="56"/>
      <c r="J23" s="56"/>
      <c r="K23" s="69"/>
      <c r="L23" s="59">
        <f t="shared" si="7"/>
        <v>0</v>
      </c>
      <c r="M23" s="59">
        <f t="shared" si="8"/>
        <v>0</v>
      </c>
      <c r="N23" s="55"/>
      <c r="O23" s="56"/>
      <c r="P23" s="56"/>
      <c r="Q23" s="57"/>
      <c r="R23" s="162"/>
      <c r="S23" s="69"/>
      <c r="T23" s="170">
        <f t="shared" si="5"/>
        <v>0</v>
      </c>
      <c r="U23" s="175">
        <f t="shared" si="6"/>
        <v>0</v>
      </c>
    </row>
    <row r="24" spans="2:21" x14ac:dyDescent="0.2">
      <c r="B24" s="55"/>
      <c r="C24" s="56"/>
      <c r="D24" s="57"/>
      <c r="E24" s="55"/>
      <c r="F24" s="56"/>
      <c r="G24" s="56"/>
      <c r="H24" s="56"/>
      <c r="I24" s="56"/>
      <c r="J24" s="56"/>
      <c r="K24" s="69"/>
      <c r="L24" s="59">
        <f t="shared" si="0"/>
        <v>0</v>
      </c>
      <c r="M24" s="59">
        <f t="shared" si="3"/>
        <v>0</v>
      </c>
      <c r="N24" s="55"/>
      <c r="O24" s="56"/>
      <c r="P24" s="56"/>
      <c r="Q24" s="57"/>
      <c r="R24" s="162"/>
      <c r="S24" s="69"/>
      <c r="T24" s="170">
        <f t="shared" si="5"/>
        <v>0</v>
      </c>
      <c r="U24" s="175">
        <f t="shared" si="6"/>
        <v>0</v>
      </c>
    </row>
    <row r="25" spans="2:21" x14ac:dyDescent="0.2">
      <c r="B25" s="55"/>
      <c r="C25" s="56"/>
      <c r="D25" s="57"/>
      <c r="E25" s="55"/>
      <c r="F25" s="56"/>
      <c r="G25" s="56"/>
      <c r="H25" s="56"/>
      <c r="I25" s="56"/>
      <c r="J25" s="56"/>
      <c r="K25" s="69"/>
      <c r="L25" s="59">
        <f t="shared" si="0"/>
        <v>0</v>
      </c>
      <c r="M25" s="59">
        <f t="shared" si="3"/>
        <v>0</v>
      </c>
      <c r="N25" s="55"/>
      <c r="O25" s="56"/>
      <c r="P25" s="56"/>
      <c r="Q25" s="57"/>
      <c r="R25" s="162"/>
      <c r="S25" s="69"/>
      <c r="T25" s="170">
        <f t="shared" si="5"/>
        <v>0</v>
      </c>
      <c r="U25" s="175">
        <f t="shared" si="6"/>
        <v>0</v>
      </c>
    </row>
    <row r="26" spans="2:21" x14ac:dyDescent="0.2">
      <c r="B26" s="55"/>
      <c r="C26" s="56"/>
      <c r="D26" s="57"/>
      <c r="E26" s="55"/>
      <c r="F26" s="56"/>
      <c r="G26" s="56"/>
      <c r="H26" s="56"/>
      <c r="I26" s="56"/>
      <c r="J26" s="56"/>
      <c r="K26" s="69"/>
      <c r="L26" s="59">
        <f t="shared" si="0"/>
        <v>0</v>
      </c>
      <c r="M26" s="59">
        <f t="shared" si="3"/>
        <v>0</v>
      </c>
      <c r="N26" s="55"/>
      <c r="O26" s="56"/>
      <c r="P26" s="56"/>
      <c r="Q26" s="57"/>
      <c r="R26" s="162"/>
      <c r="S26" s="69"/>
      <c r="T26" s="170">
        <f t="shared" si="5"/>
        <v>0</v>
      </c>
      <c r="U26" s="175">
        <f t="shared" si="6"/>
        <v>0</v>
      </c>
    </row>
    <row r="27" spans="2:21" x14ac:dyDescent="0.2">
      <c r="B27" s="55"/>
      <c r="C27" s="56"/>
      <c r="D27" s="57"/>
      <c r="E27" s="55"/>
      <c r="F27" s="56"/>
      <c r="G27" s="56"/>
      <c r="H27" s="56"/>
      <c r="I27" s="56"/>
      <c r="J27" s="56"/>
      <c r="K27" s="69"/>
      <c r="L27" s="59">
        <f t="shared" si="0"/>
        <v>0</v>
      </c>
      <c r="M27" s="59">
        <f t="shared" si="3"/>
        <v>0</v>
      </c>
      <c r="N27" s="55"/>
      <c r="O27" s="56"/>
      <c r="P27" s="56"/>
      <c r="Q27" s="57"/>
      <c r="R27" s="162"/>
      <c r="S27" s="69"/>
      <c r="T27" s="170">
        <f t="shared" si="5"/>
        <v>0</v>
      </c>
      <c r="U27" s="175">
        <f t="shared" si="6"/>
        <v>0</v>
      </c>
    </row>
    <row r="28" spans="2:21" ht="12.75" thickBot="1" x14ac:dyDescent="0.25">
      <c r="B28" s="60"/>
      <c r="C28" s="56"/>
      <c r="D28" s="61"/>
      <c r="E28" s="55"/>
      <c r="F28" s="62"/>
      <c r="G28" s="62"/>
      <c r="H28" s="62"/>
      <c r="I28" s="63"/>
      <c r="J28" s="64"/>
      <c r="K28" s="69"/>
      <c r="L28" s="59">
        <f t="shared" si="0"/>
        <v>0</v>
      </c>
      <c r="M28" s="59">
        <f t="shared" si="3"/>
        <v>0</v>
      </c>
      <c r="N28" s="55"/>
      <c r="O28" s="65"/>
      <c r="P28" s="65"/>
      <c r="Q28" s="160"/>
      <c r="R28" s="162"/>
      <c r="S28" s="69"/>
      <c r="T28" s="170">
        <f t="shared" si="5"/>
        <v>0</v>
      </c>
      <c r="U28" s="175">
        <f t="shared" si="6"/>
        <v>0</v>
      </c>
    </row>
    <row r="29" spans="2:21" ht="12.75" customHeight="1" thickBot="1" x14ac:dyDescent="0.25">
      <c r="B29" s="501" t="s">
        <v>484</v>
      </c>
      <c r="C29" s="502"/>
      <c r="D29" s="502"/>
      <c r="E29" s="503"/>
      <c r="F29" s="503"/>
      <c r="G29" s="503"/>
      <c r="H29" s="503"/>
      <c r="I29" s="503"/>
      <c r="J29" s="66">
        <f>SUM(J7:J28)</f>
        <v>12700</v>
      </c>
      <c r="K29" s="67"/>
      <c r="L29" s="66">
        <f t="shared" ref="L29:M29" si="9">SUM(L7:L28)</f>
        <v>3048</v>
      </c>
      <c r="M29" s="68">
        <f t="shared" si="9"/>
        <v>15748</v>
      </c>
      <c r="N29" s="504"/>
      <c r="O29" s="505"/>
      <c r="P29" s="506"/>
      <c r="Q29" s="161">
        <f t="shared" ref="Q29" si="10">SUM(Q7:Q28)</f>
        <v>15748</v>
      </c>
      <c r="R29" s="163">
        <f>R10+R12</f>
        <v>12300</v>
      </c>
      <c r="S29" s="164"/>
      <c r="T29" s="161">
        <f>T10+T12</f>
        <v>2952</v>
      </c>
      <c r="U29" s="161">
        <f>U10+U12</f>
        <v>15252</v>
      </c>
    </row>
    <row r="30" spans="2:21" ht="12.75" customHeight="1" x14ac:dyDescent="0.2">
      <c r="B30" s="496" t="s">
        <v>595</v>
      </c>
      <c r="C30" s="496"/>
      <c r="D30" s="496"/>
      <c r="E30" s="496"/>
      <c r="F30" s="496"/>
      <c r="G30" s="496"/>
      <c r="H30" s="496"/>
      <c r="I30" s="496"/>
      <c r="J30" s="496"/>
      <c r="K30" s="496"/>
      <c r="L30" s="496"/>
      <c r="M30" s="496"/>
      <c r="N30" s="496"/>
      <c r="O30" s="496"/>
      <c r="P30" s="496"/>
      <c r="Q30" s="496"/>
    </row>
    <row r="31" spans="2:21" x14ac:dyDescent="0.2">
      <c r="B31" s="495" t="s">
        <v>608</v>
      </c>
      <c r="C31" s="495"/>
      <c r="D31" s="495"/>
      <c r="E31" s="495"/>
      <c r="F31" s="495"/>
      <c r="G31" s="495"/>
      <c r="H31" s="495"/>
      <c r="I31" s="495"/>
      <c r="J31" s="495"/>
      <c r="K31" s="495"/>
      <c r="L31" s="495"/>
      <c r="M31" s="495"/>
      <c r="N31" s="495"/>
      <c r="O31" s="495"/>
      <c r="P31" s="495"/>
      <c r="Q31" s="495"/>
    </row>
    <row r="32" spans="2:21" x14ac:dyDescent="0.2">
      <c r="B32" s="495" t="s">
        <v>609</v>
      </c>
      <c r="C32" s="495"/>
      <c r="D32" s="495"/>
      <c r="E32" s="495"/>
      <c r="F32" s="495"/>
      <c r="G32" s="495"/>
      <c r="H32" s="495"/>
      <c r="I32" s="495"/>
      <c r="J32" s="495"/>
      <c r="K32" s="495"/>
      <c r="L32" s="495"/>
      <c r="M32" s="495"/>
      <c r="N32" s="495"/>
      <c r="O32" s="495"/>
      <c r="P32" s="495"/>
      <c r="Q32" s="495"/>
    </row>
    <row r="33" spans="2:17" x14ac:dyDescent="0.2">
      <c r="B33" s="495" t="s">
        <v>596</v>
      </c>
      <c r="C33" s="495"/>
      <c r="D33" s="495"/>
      <c r="E33" s="495"/>
      <c r="F33" s="495"/>
      <c r="G33" s="495"/>
      <c r="H33" s="495"/>
      <c r="I33" s="495"/>
      <c r="J33" s="495"/>
      <c r="K33" s="495"/>
      <c r="L33" s="495"/>
      <c r="M33" s="495"/>
      <c r="N33" s="495"/>
      <c r="O33" s="495"/>
      <c r="P33" s="495"/>
      <c r="Q33" s="495"/>
    </row>
    <row r="34" spans="2:17" x14ac:dyDescent="0.2">
      <c r="B34" s="495" t="s">
        <v>580</v>
      </c>
      <c r="C34" s="495"/>
      <c r="D34" s="495"/>
      <c r="E34" s="495"/>
      <c r="F34" s="495"/>
      <c r="G34" s="495"/>
      <c r="H34" s="495"/>
      <c r="I34" s="495"/>
      <c r="J34" s="495"/>
      <c r="K34" s="495"/>
      <c r="L34" s="495"/>
      <c r="M34" s="495"/>
      <c r="N34" s="495"/>
      <c r="O34" s="495"/>
      <c r="P34" s="495"/>
      <c r="Q34" s="495"/>
    </row>
    <row r="35" spans="2:17" x14ac:dyDescent="0.2">
      <c r="B35" s="495"/>
      <c r="C35" s="495"/>
      <c r="D35" s="495"/>
      <c r="E35" s="495"/>
      <c r="F35" s="495"/>
      <c r="G35" s="495"/>
      <c r="H35" s="495"/>
      <c r="I35" s="495"/>
      <c r="J35" s="495"/>
      <c r="K35" s="495"/>
      <c r="L35" s="495"/>
      <c r="M35" s="495"/>
      <c r="N35" s="495"/>
      <c r="O35" s="495"/>
      <c r="P35" s="495"/>
      <c r="Q35" s="495"/>
    </row>
    <row r="36" spans="2:17" x14ac:dyDescent="0.2">
      <c r="B36" s="53"/>
    </row>
    <row r="37" spans="2:17" x14ac:dyDescent="0.2">
      <c r="B37" s="495"/>
      <c r="C37" s="495"/>
      <c r="D37" s="495"/>
      <c r="E37" s="495"/>
      <c r="F37" s="495"/>
      <c r="G37" s="495"/>
      <c r="H37" s="495"/>
      <c r="I37" s="495"/>
      <c r="J37" s="495"/>
      <c r="K37" s="495"/>
      <c r="L37" s="495"/>
      <c r="M37" s="495"/>
      <c r="N37" s="495"/>
      <c r="O37" s="495"/>
      <c r="P37" s="495"/>
      <c r="Q37" s="495"/>
    </row>
    <row r="38" spans="2:17" x14ac:dyDescent="0.2">
      <c r="B38" s="53"/>
    </row>
    <row r="39" spans="2:17" x14ac:dyDescent="0.2">
      <c r="B39" s="53"/>
    </row>
    <row r="40" spans="2:17" x14ac:dyDescent="0.2">
      <c r="B40" s="53"/>
    </row>
    <row r="41" spans="2:17" x14ac:dyDescent="0.2">
      <c r="B41" s="53"/>
    </row>
    <row r="42" spans="2:17" x14ac:dyDescent="0.2">
      <c r="B42" s="53"/>
    </row>
  </sheetData>
  <mergeCells count="16">
    <mergeCell ref="R4:U4"/>
    <mergeCell ref="B3:U3"/>
    <mergeCell ref="B12:Q12"/>
    <mergeCell ref="B37:Q37"/>
    <mergeCell ref="B31:Q31"/>
    <mergeCell ref="B32:Q32"/>
    <mergeCell ref="B33:Q33"/>
    <mergeCell ref="B34:Q34"/>
    <mergeCell ref="B35:Q35"/>
    <mergeCell ref="B30:Q30"/>
    <mergeCell ref="B4:D4"/>
    <mergeCell ref="E4:M4"/>
    <mergeCell ref="N4:Q4"/>
    <mergeCell ref="B29:I29"/>
    <mergeCell ref="N29:P29"/>
    <mergeCell ref="B10:Q10"/>
  </mergeCells>
  <dataValidations count="3">
    <dataValidation type="list" allowBlank="1" showInputMessage="1" showErrorMessage="1" sqref="E7:E9 E11 E13:E28" xr:uid="{00000000-0002-0000-0300-000000000000}">
      <formula1>"Τιμολόγιο πώλησης αγαθών,Τιμολόγιο δελτίο αποστολής,Τιμολόγιο παροχής υπηρεσιών"</formula1>
    </dataValidation>
    <dataValidation type="list" allowBlank="1" showInputMessage="1" showErrorMessage="1" sqref="N7:N9 N11 N13:N28" xr:uid="{00000000-0002-0000-0300-000001000000}">
      <formula1>"Μετρητά έως 500€,Επιταγή,Τραπεζική κατάθεση,Έμβασμα"</formula1>
    </dataValidation>
    <dataValidation type="list" allowBlank="1" showInputMessage="1" showErrorMessage="1" sqref="C7:C9 C11 C13:C28" xr:uid="{00000000-0002-0000-0300-000002000000}">
      <formula1>"ΔΑΠΑΝΕΣ ΓΙΑ ΑΠΟΚΤΗΣΗ ΓΗΣ &amp; ΔΑΠΑΝΕΣ ΠΕΙΡΒΑΛΛΟΝΤΟΣ ΧΩΡΟΥ,ΚΤΙΡΙΑΚΕΣ ΕΓΚΑΤΑΣΤΑΣΕΙΣ - ΕΡΓΑ ΥΠΟΔΟΜΗΣ,ΜΗΧΑΝΟΛΟΓΙΚΟΣ ΕΞΟΠΛΙΣΜΟΣ,ΛΟΙΠΟΣ ΕΞΟΠΛΙΣΜΟΣ,ΕΙΔΙΚΟΣ ΕΞΟΠΛΙΣΜΟΣ,ΕΞΟΠΛΙΣΜΟΣ ΑΠΕ,ΣΥΣΤΗΜΑΤΑ ΠΟΙΟΤΗΤΑΣ,ΔΑΠΑΝΕΣ ΠΡΟΒΟΛΗΣ - ΠΡΟΩΘΗΣΗΣ,ΓΕΝΙΚΕΣ ΔΑΠΑΝΕΣ, ΛΟΙΠΕΣ ΔΑΠΑΝΕΣ"</formula1>
    </dataValidation>
  </dataValidations>
  <printOptions horizontalCentered="1"/>
  <pageMargins left="0.59055118110236227" right="0.59055118110236227" top="0.98425196850393704" bottom="1.0629921259842521" header="0.78740157480314965" footer="0.78740157480314965"/>
  <pageSetup paperSize="8" orientation="landscape" useFirstPageNumber="1" r:id="rId1"/>
  <headerFooter>
    <oddHeader>&amp;L&amp;"Times New Roman,Κανονικά"&amp;7&amp;F</oddHeader>
    <oddFooter>&amp;R&amp;"Times New Roman,Κανονικά"&amp;12σελ. &amp;P από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3"/>
  <sheetViews>
    <sheetView topLeftCell="A19" workbookViewId="0">
      <selection activeCell="B27" sqref="B27"/>
    </sheetView>
  </sheetViews>
  <sheetFormatPr defaultRowHeight="15" x14ac:dyDescent="0.25"/>
  <cols>
    <col min="2" max="2" width="68.42578125" bestFit="1" customWidth="1"/>
  </cols>
  <sheetData>
    <row r="1" spans="1:2" x14ac:dyDescent="0.25">
      <c r="B1" s="30" t="s">
        <v>458</v>
      </c>
    </row>
    <row r="2" spans="1:2" x14ac:dyDescent="0.25">
      <c r="A2">
        <v>1</v>
      </c>
      <c r="B2" t="s">
        <v>459</v>
      </c>
    </row>
    <row r="3" spans="1:2" x14ac:dyDescent="0.25">
      <c r="A3">
        <v>2</v>
      </c>
      <c r="B3" t="s">
        <v>460</v>
      </c>
    </row>
    <row r="4" spans="1:2" x14ac:dyDescent="0.25">
      <c r="A4">
        <v>3</v>
      </c>
      <c r="B4" t="s">
        <v>461</v>
      </c>
    </row>
    <row r="5" spans="1:2" x14ac:dyDescent="0.25">
      <c r="A5">
        <v>4</v>
      </c>
      <c r="B5" t="s">
        <v>462</v>
      </c>
    </row>
    <row r="6" spans="1:2" x14ac:dyDescent="0.25">
      <c r="A6">
        <v>5</v>
      </c>
      <c r="B6" t="s">
        <v>467</v>
      </c>
    </row>
    <row r="7" spans="1:2" x14ac:dyDescent="0.25">
      <c r="A7">
        <v>6</v>
      </c>
      <c r="B7" t="s">
        <v>463</v>
      </c>
    </row>
    <row r="8" spans="1:2" x14ac:dyDescent="0.25">
      <c r="A8">
        <v>7</v>
      </c>
      <c r="B8" s="31" t="s">
        <v>464</v>
      </c>
    </row>
    <row r="9" spans="1:2" x14ac:dyDescent="0.25">
      <c r="A9">
        <v>8</v>
      </c>
      <c r="B9" s="31" t="s">
        <v>468</v>
      </c>
    </row>
    <row r="10" spans="1:2" x14ac:dyDescent="0.25">
      <c r="A10">
        <v>9</v>
      </c>
      <c r="B10" t="s">
        <v>465</v>
      </c>
    </row>
    <row r="11" spans="1:2" x14ac:dyDescent="0.25">
      <c r="A11">
        <v>10</v>
      </c>
      <c r="B11" t="s">
        <v>469</v>
      </c>
    </row>
    <row r="12" spans="1:2" x14ac:dyDescent="0.25">
      <c r="A12">
        <v>11</v>
      </c>
      <c r="B12" t="s">
        <v>466</v>
      </c>
    </row>
    <row r="17" spans="1:2" x14ac:dyDescent="0.25">
      <c r="B17" t="s">
        <v>470</v>
      </c>
    </row>
    <row r="18" spans="1:2" x14ac:dyDescent="0.25">
      <c r="A18">
        <v>1</v>
      </c>
      <c r="B18" t="s">
        <v>613</v>
      </c>
    </row>
    <row r="19" spans="1:2" x14ac:dyDescent="0.25">
      <c r="A19">
        <v>2</v>
      </c>
      <c r="B19" t="s">
        <v>614</v>
      </c>
    </row>
    <row r="20" spans="1:2" x14ac:dyDescent="0.25">
      <c r="A20">
        <v>3</v>
      </c>
      <c r="B20" t="s">
        <v>615</v>
      </c>
    </row>
    <row r="21" spans="1:2" x14ac:dyDescent="0.25">
      <c r="A21">
        <v>4</v>
      </c>
      <c r="B21" t="s">
        <v>616</v>
      </c>
    </row>
    <row r="22" spans="1:2" x14ac:dyDescent="0.25">
      <c r="A22">
        <v>5</v>
      </c>
      <c r="B22" t="s">
        <v>617</v>
      </c>
    </row>
    <row r="23" spans="1:2" x14ac:dyDescent="0.25">
      <c r="A23">
        <v>6</v>
      </c>
      <c r="B23" t="s">
        <v>618</v>
      </c>
    </row>
    <row r="24" spans="1:2" x14ac:dyDescent="0.25">
      <c r="A24">
        <v>7</v>
      </c>
      <c r="B24" t="s">
        <v>619</v>
      </c>
    </row>
    <row r="27" spans="1:2" x14ac:dyDescent="0.25">
      <c r="B27" t="s">
        <v>622</v>
      </c>
    </row>
    <row r="28" spans="1:2" x14ac:dyDescent="0.25">
      <c r="B28" t="s">
        <v>623</v>
      </c>
    </row>
    <row r="30" spans="1:2" x14ac:dyDescent="0.25">
      <c r="B30" t="s">
        <v>624</v>
      </c>
    </row>
    <row r="31" spans="1:2" x14ac:dyDescent="0.25">
      <c r="B31" t="s">
        <v>625</v>
      </c>
    </row>
    <row r="32" spans="1:2" x14ac:dyDescent="0.25">
      <c r="B32" t="s">
        <v>626</v>
      </c>
    </row>
    <row r="33" spans="2:2" x14ac:dyDescent="0.25">
      <c r="B33" t="s">
        <v>637</v>
      </c>
    </row>
    <row r="34" spans="2:2" x14ac:dyDescent="0.25">
      <c r="B34" t="s">
        <v>645</v>
      </c>
    </row>
    <row r="36" spans="2:2" x14ac:dyDescent="0.25">
      <c r="B36" t="s">
        <v>627</v>
      </c>
    </row>
    <row r="37" spans="2:2" x14ac:dyDescent="0.25">
      <c r="B37" t="s">
        <v>646</v>
      </c>
    </row>
    <row r="39" spans="2:2" x14ac:dyDescent="0.25">
      <c r="B39" t="s">
        <v>628</v>
      </c>
    </row>
    <row r="40" spans="2:2" x14ac:dyDescent="0.25">
      <c r="B40" t="s">
        <v>629</v>
      </c>
    </row>
    <row r="42" spans="2:2" x14ac:dyDescent="0.25">
      <c r="B42" t="s">
        <v>630</v>
      </c>
    </row>
    <row r="43" spans="2:2" x14ac:dyDescent="0.25">
      <c r="B43" t="s">
        <v>631</v>
      </c>
    </row>
    <row r="45" spans="2:2" x14ac:dyDescent="0.25">
      <c r="B45" t="s">
        <v>632</v>
      </c>
    </row>
    <row r="46" spans="2:2" x14ac:dyDescent="0.25">
      <c r="B46" t="s">
        <v>633</v>
      </c>
    </row>
    <row r="48" spans="2:2" x14ac:dyDescent="0.25">
      <c r="B48" t="s">
        <v>634</v>
      </c>
    </row>
    <row r="49" spans="2:2" x14ac:dyDescent="0.25">
      <c r="B49" t="s">
        <v>635</v>
      </c>
    </row>
    <row r="51" spans="2:2" x14ac:dyDescent="0.25">
      <c r="B51" t="s">
        <v>636</v>
      </c>
    </row>
    <row r="52" spans="2:2" x14ac:dyDescent="0.25">
      <c r="B52" t="s">
        <v>638</v>
      </c>
    </row>
    <row r="53" spans="2:2" x14ac:dyDescent="0.25">
      <c r="B53" t="s">
        <v>639</v>
      </c>
    </row>
  </sheetData>
  <phoneticPr fontId="2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Καθορισμένες περιοχές</vt:lpstr>
      </vt:variant>
      <vt:variant>
        <vt:i4>2</vt:i4>
      </vt:variant>
    </vt:vector>
  </HeadingPairs>
  <TitlesOfParts>
    <vt:vector size="8" baseType="lpstr">
      <vt:lpstr>ΕΞΩΦΥΛΛΟ</vt:lpstr>
      <vt:lpstr>Αναλυτικός Προϋπολογισμός</vt:lpstr>
      <vt:lpstr>Συνολικός προϋπολογισμός έργου</vt:lpstr>
      <vt:lpstr>ΔΙΑΚΡΙΤΑ- ΠΣΚΕ</vt:lpstr>
      <vt:lpstr>Πίνακας αναδρομικών δαπανών </vt:lpstr>
      <vt:lpstr>ΛΙΣΤΕΣ</vt:lpstr>
      <vt:lpstr>ΑΕΙΦΟΡΟΣ</vt:lpstr>
      <vt:lpstr>ΚΑΤΗΓΔΑΠΑΝ4.2.2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Dimitris Pattakos</dc:creator>
  <cp:lastModifiedBy>Dimitris Pattakos</cp:lastModifiedBy>
  <cp:lastPrinted>2021-06-08T10:08:56Z</cp:lastPrinted>
  <dcterms:created xsi:type="dcterms:W3CDTF">2021-06-02T18:31:39Z</dcterms:created>
  <dcterms:modified xsi:type="dcterms:W3CDTF">2021-07-20T08:05:52Z</dcterms:modified>
</cp:coreProperties>
</file>